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LIS\Desktop\PRZETARGI 2022\16. Usługi w zakresie przeglądów i serwisowania\potrzebne\"/>
    </mc:Choice>
  </mc:AlternateContent>
  <xr:revisionPtr revIDLastSave="0" documentId="13_ncr:1_{852E25BA-5DD0-4BE6-A3E2-44FE0995C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1" sheetId="3" r:id="rId2"/>
  </sheets>
  <definedNames>
    <definedName name="_Hlk85538469" localSheetId="0">Arkusz2!$A$127</definedName>
    <definedName name="_Hlk85545272" localSheetId="0">Arkusz2!$A$140</definedName>
    <definedName name="_Hlk85700171" localSheetId="0">Arkusz2!$A$155</definedName>
    <definedName name="_Hlk85700329" localSheetId="0">Arkusz2!#REF!</definedName>
    <definedName name="_Hlk86822383" localSheetId="0">Arkusz2!$A$167</definedName>
    <definedName name="_Hlk88478611" localSheetId="0">Arkusz2!#REF!</definedName>
    <definedName name="_xlnm.Print_Area" localSheetId="0">Arkusz2!$A$223:$O$235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9" i="2" l="1"/>
  <c r="W159" i="2"/>
  <c r="V131" i="2"/>
  <c r="W131" i="2"/>
  <c r="V89" i="2"/>
  <c r="W89" i="2"/>
  <c r="G14" i="2" l="1"/>
  <c r="L14" i="2"/>
  <c r="M14" i="2" s="1"/>
  <c r="H14" i="2" l="1"/>
  <c r="N14" i="2"/>
  <c r="L158" i="2"/>
  <c r="M158" i="2" s="1"/>
  <c r="G158" i="2"/>
  <c r="H158" i="2" s="1"/>
  <c r="L130" i="2"/>
  <c r="M130" i="2" s="1"/>
  <c r="G130" i="2"/>
  <c r="H130" i="2" s="1"/>
  <c r="O158" i="2" l="1"/>
  <c r="N130" i="2"/>
  <c r="N158" i="2"/>
  <c r="L195" i="2"/>
  <c r="M195" i="2" s="1"/>
  <c r="G196" i="2"/>
  <c r="G195" i="2"/>
  <c r="H195" i="2" s="1"/>
  <c r="O195" i="2" l="1"/>
  <c r="O130" i="2"/>
  <c r="P130" i="2" s="1"/>
  <c r="N195" i="2"/>
  <c r="L196" i="2"/>
  <c r="N196" i="2" s="1"/>
  <c r="H196" i="2"/>
  <c r="L225" i="2"/>
  <c r="M225" i="2" s="1"/>
  <c r="L226" i="2"/>
  <c r="M226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4" i="2"/>
  <c r="M234" i="2" s="1"/>
  <c r="G226" i="2"/>
  <c r="H226" i="2" s="1"/>
  <c r="G227" i="2"/>
  <c r="G228" i="2"/>
  <c r="H228" i="2" s="1"/>
  <c r="G229" i="2"/>
  <c r="G230" i="2"/>
  <c r="H230" i="2" s="1"/>
  <c r="G231" i="2"/>
  <c r="G232" i="2"/>
  <c r="H232" i="2" s="1"/>
  <c r="G233" i="2"/>
  <c r="G234" i="2"/>
  <c r="G225" i="2"/>
  <c r="H225" i="2" s="1"/>
  <c r="L212" i="2"/>
  <c r="L211" i="2"/>
  <c r="G212" i="2"/>
  <c r="H212" i="2" s="1"/>
  <c r="G211" i="2"/>
  <c r="H211" i="2" s="1"/>
  <c r="L185" i="2"/>
  <c r="M185" i="2" s="1"/>
  <c r="L184" i="2"/>
  <c r="M184" i="2" s="1"/>
  <c r="G185" i="2"/>
  <c r="G184" i="2"/>
  <c r="L88" i="2"/>
  <c r="M88" i="2" s="1"/>
  <c r="G88" i="2"/>
  <c r="H88" i="2" s="1"/>
  <c r="H185" i="2" l="1"/>
  <c r="O185" i="2" s="1"/>
  <c r="N184" i="2"/>
  <c r="H184" i="2"/>
  <c r="N225" i="2"/>
  <c r="N234" i="2"/>
  <c r="N197" i="2"/>
  <c r="V197" i="2" s="1"/>
  <c r="N233" i="2"/>
  <c r="N231" i="2"/>
  <c r="N229" i="2"/>
  <c r="N227" i="2"/>
  <c r="O232" i="2"/>
  <c r="O230" i="2"/>
  <c r="O228" i="2"/>
  <c r="O226" i="2"/>
  <c r="N212" i="2"/>
  <c r="H234" i="2"/>
  <c r="O234" i="2" s="1"/>
  <c r="O225" i="2"/>
  <c r="H227" i="2"/>
  <c r="O227" i="2" s="1"/>
  <c r="H229" i="2"/>
  <c r="O229" i="2" s="1"/>
  <c r="H231" i="2"/>
  <c r="O231" i="2" s="1"/>
  <c r="H233" i="2"/>
  <c r="O233" i="2" s="1"/>
  <c r="N232" i="2"/>
  <c r="N230" i="2"/>
  <c r="N228" i="2"/>
  <c r="N226" i="2"/>
  <c r="N211" i="2"/>
  <c r="M196" i="2"/>
  <c r="O196" i="2" s="1"/>
  <c r="O197" i="2" s="1"/>
  <c r="W197" i="2" s="1"/>
  <c r="M211" i="2"/>
  <c r="O211" i="2" s="1"/>
  <c r="M212" i="2"/>
  <c r="O212" i="2" s="1"/>
  <c r="N185" i="2"/>
  <c r="N186" i="2" s="1"/>
  <c r="V186" i="2" s="1"/>
  <c r="O184" i="2"/>
  <c r="N88" i="2"/>
  <c r="O88" i="2"/>
  <c r="O186" i="2" l="1"/>
  <c r="W186" i="2" s="1"/>
  <c r="N213" i="2"/>
  <c r="V213" i="2" s="1"/>
  <c r="N235" i="2"/>
  <c r="V235" i="2" s="1"/>
  <c r="O235" i="2"/>
  <c r="W235" i="2" s="1"/>
  <c r="O213" i="2"/>
  <c r="W213" i="2" s="1"/>
  <c r="G72" i="2" l="1"/>
  <c r="H72" i="2" s="1"/>
  <c r="L73" i="2"/>
  <c r="M73" i="2" s="1"/>
  <c r="L74" i="2"/>
  <c r="L75" i="2"/>
  <c r="M75" i="2" s="1"/>
  <c r="L76" i="2"/>
  <c r="L77" i="2"/>
  <c r="M77" i="2" s="1"/>
  <c r="L78" i="2"/>
  <c r="L72" i="2"/>
  <c r="M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L55" i="2"/>
  <c r="M55" i="2" s="1"/>
  <c r="L56" i="2"/>
  <c r="L57" i="2"/>
  <c r="M57" i="2" s="1"/>
  <c r="G55" i="2"/>
  <c r="H55" i="2" s="1"/>
  <c r="G56" i="2"/>
  <c r="H56" i="2" s="1"/>
  <c r="G57" i="2"/>
  <c r="H57" i="2" s="1"/>
  <c r="L59" i="2"/>
  <c r="M59" i="2" s="1"/>
  <c r="G59" i="2"/>
  <c r="H59" i="2" s="1"/>
  <c r="L58" i="2"/>
  <c r="M58" i="2" s="1"/>
  <c r="L60" i="2"/>
  <c r="M60" i="2" s="1"/>
  <c r="L54" i="2"/>
  <c r="M54" i="2" s="1"/>
  <c r="G58" i="2"/>
  <c r="G60" i="2"/>
  <c r="H60" i="2" s="1"/>
  <c r="G54" i="2"/>
  <c r="N78" i="2" l="1"/>
  <c r="N76" i="2"/>
  <c r="N74" i="2"/>
  <c r="O72" i="2"/>
  <c r="N58" i="2"/>
  <c r="M76" i="2"/>
  <c r="M78" i="2"/>
  <c r="O78" i="2" s="1"/>
  <c r="M74" i="2"/>
  <c r="O74" i="2" s="1"/>
  <c r="O77" i="2"/>
  <c r="O75" i="2"/>
  <c r="O73" i="2"/>
  <c r="O76" i="2"/>
  <c r="N72" i="2"/>
  <c r="N77" i="2"/>
  <c r="N75" i="2"/>
  <c r="N73" i="2"/>
  <c r="N56" i="2"/>
  <c r="M56" i="2"/>
  <c r="O56" i="2" s="1"/>
  <c r="O57" i="2"/>
  <c r="O55" i="2"/>
  <c r="N57" i="2"/>
  <c r="N55" i="2"/>
  <c r="O59" i="2"/>
  <c r="N54" i="2"/>
  <c r="H54" i="2"/>
  <c r="O54" i="2" s="1"/>
  <c r="N59" i="2"/>
  <c r="O60" i="2"/>
  <c r="H58" i="2"/>
  <c r="O58" i="2" s="1"/>
  <c r="N60" i="2"/>
  <c r="O79" i="2" l="1"/>
  <c r="W79" i="2" s="1"/>
  <c r="N79" i="2"/>
  <c r="V79" i="2" s="1"/>
  <c r="N61" i="2"/>
  <c r="V61" i="2" s="1"/>
  <c r="O61" i="2"/>
  <c r="W61" i="2" s="1"/>
  <c r="L171" i="2" l="1"/>
  <c r="L172" i="2"/>
  <c r="M172" i="2" s="1"/>
  <c r="L170" i="2"/>
  <c r="M170" i="2" s="1"/>
  <c r="G171" i="2"/>
  <c r="H171" i="2" s="1"/>
  <c r="G172" i="2"/>
  <c r="H172" i="2" s="1"/>
  <c r="G170" i="2"/>
  <c r="H170" i="2" s="1"/>
  <c r="L120" i="2"/>
  <c r="M120" i="2" s="1"/>
  <c r="L119" i="2"/>
  <c r="G120" i="2"/>
  <c r="H120" i="2" s="1"/>
  <c r="G119" i="2"/>
  <c r="H119" i="2" s="1"/>
  <c r="L109" i="2"/>
  <c r="M109" i="2" s="1"/>
  <c r="G109" i="2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99" i="2"/>
  <c r="M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99" i="2"/>
  <c r="H99" i="2" s="1"/>
  <c r="O120" i="2" l="1"/>
  <c r="N109" i="2"/>
  <c r="H109" i="2"/>
  <c r="O109" i="2" s="1"/>
  <c r="O170" i="2"/>
  <c r="N171" i="2"/>
  <c r="O172" i="2"/>
  <c r="N172" i="2"/>
  <c r="M171" i="2"/>
  <c r="O171" i="2" s="1"/>
  <c r="O173" i="2" s="1"/>
  <c r="W173" i="2" s="1"/>
  <c r="N170" i="2"/>
  <c r="N119" i="2"/>
  <c r="N120" i="2"/>
  <c r="M119" i="2"/>
  <c r="O119" i="2" s="1"/>
  <c r="O121" i="2" s="1"/>
  <c r="W121" i="2" s="1"/>
  <c r="O99" i="2"/>
  <c r="O108" i="2"/>
  <c r="O106" i="2"/>
  <c r="O104" i="2"/>
  <c r="O102" i="2"/>
  <c r="O100" i="2"/>
  <c r="O107" i="2"/>
  <c r="O105" i="2"/>
  <c r="O103" i="2"/>
  <c r="O101" i="2"/>
  <c r="N99" i="2"/>
  <c r="N107" i="2"/>
  <c r="N105" i="2"/>
  <c r="N103" i="2"/>
  <c r="N101" i="2"/>
  <c r="N108" i="2"/>
  <c r="N106" i="2"/>
  <c r="N104" i="2"/>
  <c r="N102" i="2"/>
  <c r="N100" i="2"/>
  <c r="N121" i="2" l="1"/>
  <c r="V121" i="2" s="1"/>
  <c r="N173" i="2"/>
  <c r="V173" i="2" s="1"/>
  <c r="N110" i="2"/>
  <c r="V110" i="2" s="1"/>
  <c r="O110" i="2"/>
  <c r="W110" i="2" s="1"/>
  <c r="G41" i="2" l="1"/>
  <c r="N41" i="2" s="1"/>
  <c r="G42" i="2"/>
  <c r="N42" i="2" s="1"/>
  <c r="G40" i="2"/>
  <c r="H40" i="2" s="1"/>
  <c r="O40" i="2" s="1"/>
  <c r="G26" i="2"/>
  <c r="N26" i="2" s="1"/>
  <c r="O26" i="2" s="1"/>
  <c r="G27" i="2"/>
  <c r="H27" i="2" s="1"/>
  <c r="G25" i="2"/>
  <c r="N25" i="2" s="1"/>
  <c r="N27" i="2" l="1"/>
  <c r="O27" i="2" s="1"/>
  <c r="N40" i="2"/>
  <c r="N43" i="2" s="1"/>
  <c r="V43" i="2" s="1"/>
  <c r="O25" i="2"/>
  <c r="O28" i="2" s="1"/>
  <c r="W28" i="2" s="1"/>
  <c r="H25" i="2"/>
  <c r="H26" i="2"/>
  <c r="H42" i="2"/>
  <c r="O42" i="2" s="1"/>
  <c r="H41" i="2"/>
  <c r="O41" i="2" s="1"/>
  <c r="L143" i="2"/>
  <c r="L144" i="2"/>
  <c r="M144" i="2" s="1"/>
  <c r="L145" i="2"/>
  <c r="L146" i="2"/>
  <c r="M146" i="2" s="1"/>
  <c r="G144" i="2"/>
  <c r="H144" i="2" s="1"/>
  <c r="G145" i="2"/>
  <c r="H145" i="2" s="1"/>
  <c r="G146" i="2"/>
  <c r="G143" i="2"/>
  <c r="H143" i="2" s="1"/>
  <c r="N28" i="2" l="1"/>
  <c r="V28" i="2" s="1"/>
  <c r="O43" i="2"/>
  <c r="W43" i="2" s="1"/>
  <c r="N146" i="2"/>
  <c r="N145" i="2"/>
  <c r="N143" i="2"/>
  <c r="H146" i="2"/>
  <c r="O146" i="2" s="1"/>
  <c r="O144" i="2"/>
  <c r="M145" i="2"/>
  <c r="O145" i="2" s="1"/>
  <c r="N144" i="2"/>
  <c r="M143" i="2"/>
  <c r="O143" i="2" s="1"/>
  <c r="N147" i="2" l="1"/>
  <c r="V147" i="2" s="1"/>
  <c r="O147" i="2"/>
  <c r="W147" i="2" s="1"/>
  <c r="L12" i="2" l="1"/>
  <c r="M12" i="2" s="1"/>
  <c r="L13" i="2"/>
  <c r="M13" i="2" s="1"/>
  <c r="G13" i="2"/>
  <c r="G12" i="2"/>
  <c r="H12" i="2" s="1"/>
  <c r="N13" i="2" l="1"/>
  <c r="O12" i="2"/>
  <c r="H13" i="2"/>
  <c r="O13" i="2" s="1"/>
  <c r="O14" i="2"/>
  <c r="N12" i="2"/>
  <c r="N15" i="2" l="1"/>
  <c r="V15" i="2" s="1"/>
  <c r="V237" i="2" s="1"/>
  <c r="O15" i="2"/>
  <c r="W15" i="2" s="1"/>
  <c r="W237" i="2" s="1"/>
  <c r="Q17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 Staniszewski</author>
  </authors>
  <commentList>
    <comment ref="P7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Andrzej Staniszewski:</t>
        </r>
        <r>
          <rPr>
            <sz val="9"/>
            <color indexed="81"/>
            <rFont val="Tahoma"/>
            <family val="2"/>
            <charset val="238"/>
          </rPr>
          <t xml:space="preserve">
Firma jest z Krakowa i dojazd kosztuje 2000zł
Oferta na przegląd wszystkich  urządzeń jakie mamy od MES'a to 8200zł</t>
        </r>
      </text>
    </comment>
  </commentList>
</comments>
</file>

<file path=xl/sharedStrings.xml><?xml version="1.0" encoding="utf-8"?>
<sst xmlns="http://schemas.openxmlformats.org/spreadsheetml/2006/main" count="560" uniqueCount="130">
  <si>
    <t>1.</t>
  </si>
  <si>
    <t>2.</t>
  </si>
  <si>
    <t>3.</t>
  </si>
  <si>
    <t>4.</t>
  </si>
  <si>
    <t>L.p.</t>
  </si>
  <si>
    <t>Nazwa</t>
  </si>
  <si>
    <t>Ilość przeglądów</t>
  </si>
  <si>
    <t>Stawka VAT</t>
  </si>
  <si>
    <t>Razem</t>
  </si>
  <si>
    <t>(podpis osoby upoważnionej</t>
  </si>
  <si>
    <t>do reprezentowania Wykonawcy)</t>
  </si>
  <si>
    <t xml:space="preserve">                                                                                                                                                                    </t>
  </si>
  <si>
    <t xml:space="preserve">               (podpis osoby upoważnionej</t>
  </si>
  <si>
    <r>
      <t>do reprezentowania Wykonawcy</t>
    </r>
    <r>
      <rPr>
        <sz val="9"/>
        <color theme="1"/>
        <rFont val="Century Gothic"/>
        <family val="2"/>
        <charset val="238"/>
      </rPr>
      <t>)</t>
    </r>
  </si>
  <si>
    <t>Pakiet nr 4</t>
  </si>
  <si>
    <t>............................................................</t>
  </si>
  <si>
    <t>Pakiet nr 5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</si>
  <si>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entury Gothic"/>
        <family val="2"/>
        <charset val="238"/>
      </rPr>
      <t>............................................................</t>
    </r>
  </si>
  <si>
    <t xml:space="preserve">            (podpis osoby upoważnionej</t>
  </si>
  <si>
    <t>Pakiet nr 6</t>
  </si>
  <si>
    <r>
      <t xml:space="preserve">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entury Gothic"/>
        <family val="2"/>
        <charset val="238"/>
      </rPr>
      <t>............................................................</t>
    </r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</si>
  <si>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</si>
  <si>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</si>
  <si>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</si>
  <si>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</si>
  <si>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</si>
  <si>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</si>
  <si>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</si>
  <si>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Mes sp zoo serwis 12 260209</t>
  </si>
  <si>
    <t>medicol system</t>
  </si>
  <si>
    <t>medicol system 534 537 999</t>
  </si>
  <si>
    <t>MMM myjki</t>
  </si>
  <si>
    <t>Daropol</t>
  </si>
  <si>
    <t>Cheminist</t>
  </si>
  <si>
    <t>usunięte dwie pozycje po konsultacji Beatą ąWyszyńską 26.11.2021</t>
  </si>
  <si>
    <t>9.</t>
  </si>
  <si>
    <t xml:space="preserve">Videogastroskop EG-2990K  sn H122643
Producent: PENTAX 
</t>
  </si>
  <si>
    <t xml:space="preserve">Urządzenie do monitorowania funkcji życiowych - centrala CNS-9101  sn. 1000281                              Producent: Nihon Kohden/Dell </t>
  </si>
  <si>
    <t xml:space="preserve">Videobronchofiberoskop EB19-J10 nr ser. A120055                                                                                           Producent;
Pentax
</t>
  </si>
  <si>
    <t>Urządzenie do monitorowania funkcji życiowych model BSM-3763, sn. 8478, 8938, 8940, 8937, 8939, 8941 Producent:                                                                                                                                                                                     Nihon Kohden</t>
  </si>
  <si>
    <t xml:space="preserve">Tor wizyjny                                                                                                                                                                                             SN XT756217-P, XT756639 - P
Producent: K. STORZ
</t>
  </si>
  <si>
    <t>Myjnia dezynfekator do endoskopów Endoleaner                                                                                                                                          sn. 2018-683                                                                                                                                                                          Producent: AORT</t>
  </si>
  <si>
    <t>Videobronchoskop EB19-J10                                                                                                                                                              sn. A120055, 120117                                                                                                                                                                           Producent: Pentax</t>
  </si>
  <si>
    <t>EBUS  EB-1970UK                                                                                                                                                                                                          sn. H120668                                                                                                                                                                                Producent: Pentax</t>
  </si>
  <si>
    <t>Zestaw do cyfrowego drenażu thopaz                                                                                                                                              sn. 1668040
1676394
Producent: Medela</t>
  </si>
  <si>
    <t>7.</t>
  </si>
  <si>
    <t>8.</t>
  </si>
  <si>
    <t>10.</t>
  </si>
  <si>
    <t>Bronchofiberoskop          B-19TV                                                                                                                                                                         sn. H110771                                                                                                                                                                                 Producent: Pentax</t>
  </si>
  <si>
    <t>Zestaw do kriobiopsji wewnątrzoskrzelowej ERBECRIO2                                                                                                          sn  11458514                                                                                                                                                                            Producent: Erbe</t>
  </si>
  <si>
    <t xml:space="preserve">Diatermia chirurgiczna                                                                                                                                                                        sn.    T9A29688DX                                                                                                                                                                 Producent;
Medtronic Poland                   Sp. z o.o. </t>
  </si>
  <si>
    <t>Myjnia do endoskopów                                                                                                                                                                    sn. 08 144-027-273                                                                                                                                                                     Producent: Wassenburg Medical Devices B.V.</t>
  </si>
  <si>
    <t>Diagnostyczna stacja radiologiczna - Ramię C Ziehm Solo                                                                                                   sn. 52458    Producent: Ziehm Imaging</t>
  </si>
  <si>
    <t>RTG przyłóżkowe R100E Producent: Agfa</t>
  </si>
  <si>
    <t>Diatermia chirurgiczna Vio 3                                                                                                                                        sn.11414389                                                                                                                                                                                  Producent: Erbe</t>
  </si>
  <si>
    <t>Ultrasonograf Medison RS85                                                                                                                                                               sn S18VM3HKB00012J                                                                                                                                                               Producent: Samsung</t>
  </si>
  <si>
    <t xml:space="preserve">Videobronchofoberoskop zestaw Skład zestawu:                                                                                                            MONITOR – FSN-D27018480006
PROCESOR CV-190 7901636
ŹRÓDŁO ŚWIATŁA CLV-190 7984494
Producent;
Olympus Polska Sp. z o.o. 
</t>
  </si>
  <si>
    <t>Zestaw do videotorakochirurgii w technologii 4 KWM-NP2                                                                                                 Skład zestawu: SN 7812247; 7811980;
DIATERMIA ESG-400-B004433  21863154
Nagrywarka MediCapture MVR Lite 4K                                                                                                                                      sn 4117003645170030
Monitor FSN 31" 4K, FS-P3102DS sn D31118330003 
Monitor FSN 55" 4K FM-C5501DG sn D55518350001 
UHI-4 sn 7843698 
ULTRA HD Telescope 10 mm, 30° sn W783284 
ULTRA HD Telescope 10 mm, 30° sn W782849 
ULTRA HD Telescope 10 mm, 30° sn W775870 
CH-S400 4K CAMERA HEAD sn 7813143                                                                                                                              Producent: Olympus</t>
  </si>
  <si>
    <t xml:space="preserve">Aparat do jet ventilation Twin Stream                                                                                                                             sn.170033101                                                                                                                                                                             Producent: CarlReiner
</t>
  </si>
  <si>
    <t xml:space="preserve">Aparat do znieczuleń do operacji torakochirurgicznych                                                                                                         sn. SQC18440025HA, SM718460023WA
Producent;
GE Medical Systems Polska Sp. z o.o.
</t>
  </si>
  <si>
    <t>Ilość roboczogodzin naprawy*</t>
  </si>
  <si>
    <t>Koszt netto          1 przeglądu* (koszt materiału serwisanta dojazdu)</t>
  </si>
  <si>
    <t>Ilość sprzętu</t>
  </si>
  <si>
    <t>Koszt netto jednej naprawy</t>
  </si>
  <si>
    <t>Wartość netto przeglądów</t>
  </si>
  <si>
    <t>Wartość brutto przeglądów</t>
  </si>
  <si>
    <t>Wartość netto napraw</t>
  </si>
  <si>
    <t>Ogólna  wartość netto</t>
  </si>
  <si>
    <t>Ogólna  wartość brutto</t>
  </si>
  <si>
    <t>Wartość butto napraw</t>
  </si>
  <si>
    <t>7(4x5)</t>
  </si>
  <si>
    <t>8(7x6)</t>
  </si>
  <si>
    <t>12(9x10)</t>
  </si>
  <si>
    <t>13(11x12)</t>
  </si>
  <si>
    <t>14(7+12)</t>
  </si>
  <si>
    <t>15(8+13)</t>
  </si>
  <si>
    <t>Razem:</t>
  </si>
  <si>
    <t>Cyfrowy aparat RTG FDR Smart FGXR sn DXE1870204  Producent: Fujifilm</t>
  </si>
  <si>
    <t>Myjka do endoskopów  „INOVA E 2                  sn 72190043                                                     Producent: MMM Muenchener Medizin Mechanik Polska Sp. z o.o.</t>
  </si>
  <si>
    <t>Myjka do endoskopów "INOVA E 3                    sn 55887001                                                    Producent: MMM Muenchener Medizin Mechanik Polska Sp. z o.o.</t>
  </si>
  <si>
    <t>Myjka do endoskopów "INOVA E 3                      sn 62504001                                                 Producent: MMM Muenchener Medizin Mechanik Polska Sp. z o.o.</t>
  </si>
  <si>
    <t>System uzdatniania wody                   Producent: MMM Muenchener Medizin Mechanik Polska Sp. z o.o.</t>
  </si>
  <si>
    <t>Pakiet nr  1 -pakiet podzielny na pozycje</t>
  </si>
  <si>
    <t>Ilość testów</t>
  </si>
  <si>
    <t>Koszt netto          1 testu* (koszt materiału serwisanta dojazdu)</t>
  </si>
  <si>
    <t>Wartość netto testów</t>
  </si>
  <si>
    <t>Wartość brutto testów</t>
  </si>
  <si>
    <t xml:space="preserve">Pakiet nr 2 </t>
  </si>
  <si>
    <t>Pakiet nr 3</t>
  </si>
  <si>
    <t xml:space="preserve">Bronchoskop  FB 18V -                                           sn  G 110948                                                     Producent: Pentax </t>
  </si>
  <si>
    <t xml:space="preserve">Wideoprocesor Safe 3000,                                    nr serii EA 010145                                           Producent: Pentax </t>
  </si>
  <si>
    <t xml:space="preserve">Wideoprocesor EPK 1000,                                    nr serii EB 011183                                           Producent: Pentax </t>
  </si>
  <si>
    <t>Videobronchoskop EB 1970 - nr G 120262 Producent: Pentax</t>
  </si>
  <si>
    <t>Videobronchoskop Autofluorescencyjny       sn G 120311                                                   Producent: Pentax</t>
  </si>
  <si>
    <t>5.</t>
  </si>
  <si>
    <t>6.</t>
  </si>
  <si>
    <t>Videobronchoskop Autofluorescencyjny EB 1970 AK   - nr  G120257, sn G120254                                Producent: Pentax</t>
  </si>
  <si>
    <t xml:space="preserve">Videobronchofiberoskop EB19-J10 nr ser. A120055, A120055, 120117                                                                                      Producent;
Pentax
</t>
  </si>
  <si>
    <t>Szafa do suszenia endoskopów  ENDOSTORE 7                                                                                                                        sn. SN/007;
SN/008
Producet: Pentax</t>
  </si>
  <si>
    <t>Analizator  Hypair FE NO                                       sn 100208-04                                                Producent: Medisoft</t>
  </si>
  <si>
    <t>Hypair Compact+                                                   sn 100401-060087                                          Producent Medisoft</t>
  </si>
  <si>
    <t>Komora laminarna  Safe Flov 1,2/2006 r.         sn G05L22N9129, D06L23N6621        Producent: Cheminist</t>
  </si>
  <si>
    <t>Komora laminarna Safemate 1,2 eco                sn T3680, U4461                                      Producent: Cheminist</t>
  </si>
  <si>
    <t>Autoklaw Fedegari FVG-2                                        sn 2206AP                                                     Producent: Fedegari Autoklaven</t>
  </si>
  <si>
    <t>Wirówka Labolat.Z 400 K  z chłodzeniem        sn 50020028,  50060056 Producent: HERMLE</t>
  </si>
  <si>
    <t>Wirówka  MPW 251 T-633) sn 10251079713 Producent: MPW</t>
  </si>
  <si>
    <t>Wirówka laborat. MPW 351 /2010/  sn 10351023510 Producent MPW</t>
  </si>
  <si>
    <t>Wirówka laboratoryjna MPW-341/96</t>
  </si>
  <si>
    <t>Spirometr Lungtest 1000 z opcją bplet sn 00257 Producent MES Lungtest Mobile</t>
  </si>
  <si>
    <t>Spirometr Lungtest 1000 -  sn 00635 Producent MES Lungtest Mobile</t>
  </si>
  <si>
    <t>Spirometr Lungtest 1000 SB - sn 201300761 Producent MES Lungtest Mobile</t>
  </si>
  <si>
    <t>Lungtest 1000- Bodypletyzm + kabina sn 201710359 Producent MES Lungtest Mobile</t>
  </si>
  <si>
    <t>Pompa do kalibracji spirometru Lungtest sn: 553-25850, 553-35619, 553-448994 Producent MES Lungtest Mobile</t>
  </si>
  <si>
    <t>Lungtest 1000- z opcją do DLCO  201710358 Producent MES Lungtest Mobile</t>
  </si>
  <si>
    <t>Ergospirometr Start 2000M -  sn 00014, Producent MES Lungtest Mobile</t>
  </si>
  <si>
    <t>Sterylizator SPW – 275 brak                                 sn b/n                                                               Producent: SMS</t>
  </si>
  <si>
    <t>Sterylizator parowy AS-2 r.pr.1983                         sn 222                                                              Producent: SMS</t>
  </si>
  <si>
    <t xml:space="preserve">Sterylizator Parowy ASV-E  /1990/                     sn 1046                                                               Producent: SMS                   </t>
  </si>
  <si>
    <t>Bieżnia Cosmos MED. 4.0 ,2006r 1000</t>
  </si>
  <si>
    <t>Komora Laminarna 4 A1                                       sn 2010-50033, 2021-157048                        Producent: ESCO</t>
  </si>
  <si>
    <t xml:space="preserve">Urządzenie do krioterapii Kriopol R26                sn 123/10/2011                                              Producent: Kriomedpol </t>
  </si>
  <si>
    <t>Pakiet nr 7</t>
  </si>
  <si>
    <t>Pakiet nr 8</t>
  </si>
  <si>
    <t>Pakiet nr 16 pakiet na pozycje</t>
  </si>
  <si>
    <t>* Stawka obejmuje wszystkie koszty logistyczne, w tym dojazd oraz materiały niezbędne do świadczenia usługi przeglądu.</t>
  </si>
  <si>
    <t xml:space="preserve">Myjka do basenów:                                          Myjka do kaczek i basenów ECO 25 S/N 399
Płuczka do basenów"Optima 2 " 2010 r. PN101023AA
Płuczka do basenów"Optima 2 " 2010 r. PN101039AA
Płuczka do basenów"Optima 2 " 2010 r. PN101044AA
Płuczka do basenów"Optima 2 " 2010 r. PN101035 A-A
Płuczko -dezynfektor do basenów OPTIMA 2 2007135
</t>
  </si>
  <si>
    <t>Ilość roboczogodzin naprawy</t>
  </si>
  <si>
    <t xml:space="preserve">** stawka obejmuje dojazd </t>
  </si>
  <si>
    <t>Koszt netto jednej naprawy**</t>
  </si>
  <si>
    <t>Kwoty przeznaczone na realizację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</si>
</sst>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sz val="12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trike/>
      <sz val="9"/>
      <color theme="1"/>
      <name val="Century Gothic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4" fontId="0" fillId="0" borderId="0" xfId="1" applyFont="1"/>
    <xf numFmtId="0" fontId="4" fillId="2" borderId="0" xfId="0" applyFont="1" applyFill="1" applyAlignment="1">
      <alignment vertical="center"/>
    </xf>
    <xf numFmtId="44" fontId="0" fillId="2" borderId="0" xfId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44" fontId="0" fillId="3" borderId="0" xfId="1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4" fontId="7" fillId="3" borderId="1" xfId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9" fontId="7" fillId="3" borderId="1" xfId="1" applyNumberFormat="1" applyFont="1" applyFill="1" applyBorder="1" applyAlignment="1">
      <alignment horizontal="center" vertical="center" wrapText="1"/>
    </xf>
    <xf numFmtId="44" fontId="0" fillId="3" borderId="1" xfId="1" applyFont="1" applyFill="1" applyBorder="1"/>
    <xf numFmtId="9" fontId="6" fillId="3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44" fontId="7" fillId="2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13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44" fontId="7" fillId="3" borderId="6" xfId="1" applyFont="1" applyFill="1" applyBorder="1" applyAlignment="1">
      <alignment horizontal="center" vertical="center" wrapText="1"/>
    </xf>
    <xf numFmtId="9" fontId="7" fillId="3" borderId="6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3" borderId="7" xfId="0" applyFont="1" applyFill="1" applyBorder="1" applyAlignment="1">
      <alignment horizontal="right" vertical="center"/>
    </xf>
    <xf numFmtId="44" fontId="7" fillId="3" borderId="7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9" fontId="0" fillId="3" borderId="1" xfId="0" applyNumberFormat="1" applyFill="1" applyBorder="1"/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5" fontId="6" fillId="3" borderId="6" xfId="2" applyNumberFormat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9" fontId="7" fillId="3" borderId="1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44" fontId="7" fillId="3" borderId="3" xfId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9" fontId="7" fillId="3" borderId="3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/>
    </xf>
    <xf numFmtId="44" fontId="6" fillId="3" borderId="3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44" fontId="6" fillId="3" borderId="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165" fontId="6" fillId="3" borderId="0" xfId="2" applyNumberFormat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0" fillId="0" borderId="0" xfId="0" applyBorder="1" applyAlignment="1">
      <alignment horizontal="right" vertical="center"/>
    </xf>
    <xf numFmtId="165" fontId="0" fillId="3" borderId="1" xfId="2" applyNumberFormat="1" applyFont="1" applyFill="1" applyBorder="1"/>
    <xf numFmtId="9" fontId="0" fillId="3" borderId="1" xfId="1" applyNumberFormat="1" applyFont="1" applyFill="1" applyBorder="1"/>
    <xf numFmtId="0" fontId="6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44" fontId="0" fillId="3" borderId="0" xfId="0" applyNumberFormat="1" applyFill="1"/>
    <xf numFmtId="0" fontId="2" fillId="3" borderId="0" xfId="0" applyFont="1" applyFill="1" applyAlignment="1">
      <alignment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44" fontId="1" fillId="3" borderId="1" xfId="1" applyFont="1" applyFill="1" applyBorder="1"/>
    <xf numFmtId="9" fontId="0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0" fillId="3" borderId="0" xfId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4" fontId="0" fillId="3" borderId="0" xfId="1" applyFont="1" applyFill="1" applyBorder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44" fontId="7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4" fillId="2" borderId="12" xfId="0" applyNumberFormat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3" borderId="7" xfId="0" applyFont="1" applyFill="1" applyBorder="1" applyAlignment="1">
      <alignment horizontal="right" vertical="center"/>
    </xf>
  </cellXfs>
  <cellStyles count="4">
    <cellStyle name="Dziesiętny" xfId="2" builtinId="3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243"/>
  <sheetViews>
    <sheetView tabSelected="1" workbookViewId="0">
      <selection activeCell="B7" sqref="B7"/>
    </sheetView>
  </sheetViews>
  <sheetFormatPr defaultRowHeight="15" x14ac:dyDescent="0.25"/>
  <cols>
    <col min="1" max="1" width="5.140625" customWidth="1"/>
    <col min="2" max="2" width="38.7109375" style="17" customWidth="1"/>
    <col min="4" max="4" width="12" customWidth="1"/>
    <col min="5" max="5" width="11.42578125" style="14" bestFit="1" customWidth="1"/>
    <col min="6" max="6" width="6.85546875" customWidth="1"/>
    <col min="7" max="7" width="14.85546875" customWidth="1"/>
    <col min="8" max="8" width="12.28515625" customWidth="1"/>
    <col min="9" max="9" width="14" style="14" customWidth="1"/>
    <col min="10" max="10" width="10.140625" style="14" customWidth="1"/>
    <col min="11" max="11" width="7.28515625" style="14" customWidth="1"/>
    <col min="12" max="12" width="11.28515625" style="14" bestFit="1" customWidth="1"/>
    <col min="13" max="13" width="12.28515625" style="14" bestFit="1" customWidth="1"/>
    <col min="14" max="14" width="15" style="14" bestFit="1" customWidth="1"/>
    <col min="15" max="15" width="13.42578125" style="14" bestFit="1" customWidth="1"/>
    <col min="16" max="21" width="9.140625" hidden="1" customWidth="1"/>
    <col min="22" max="23" width="13.42578125" bestFit="1" customWidth="1"/>
  </cols>
  <sheetData>
    <row r="2" spans="1:23" x14ac:dyDescent="0.25">
      <c r="A2" s="93" t="s">
        <v>129</v>
      </c>
    </row>
    <row r="3" spans="1:23" x14ac:dyDescent="0.25">
      <c r="A3" s="2"/>
    </row>
    <row r="4" spans="1:23" x14ac:dyDescent="0.25">
      <c r="A4" s="92"/>
    </row>
    <row r="5" spans="1:23" x14ac:dyDescent="0.25">
      <c r="A5" s="92"/>
    </row>
    <row r="6" spans="1:23" x14ac:dyDescent="0.25">
      <c r="A6" s="92"/>
    </row>
    <row r="7" spans="1:23" x14ac:dyDescent="0.25">
      <c r="A7" s="3"/>
    </row>
    <row r="8" spans="1:23" x14ac:dyDescent="0.25">
      <c r="A8" s="9" t="s">
        <v>11</v>
      </c>
    </row>
    <row r="9" spans="1:23" s="1" customFormat="1" x14ac:dyDescent="0.25">
      <c r="A9" s="15" t="s">
        <v>82</v>
      </c>
      <c r="B9" s="18"/>
      <c r="E9" s="16"/>
      <c r="I9" s="16"/>
      <c r="J9" s="16"/>
      <c r="K9" s="16"/>
      <c r="L9" s="16"/>
      <c r="M9" s="16"/>
      <c r="N9" s="16"/>
      <c r="O9" s="16"/>
    </row>
    <row r="10" spans="1:23" s="21" customFormat="1" ht="94.5" x14ac:dyDescent="0.25">
      <c r="A10" s="23" t="s">
        <v>4</v>
      </c>
      <c r="B10" s="24" t="s">
        <v>5</v>
      </c>
      <c r="C10" s="24" t="s">
        <v>62</v>
      </c>
      <c r="D10" s="24" t="s">
        <v>6</v>
      </c>
      <c r="E10" s="25" t="s">
        <v>61</v>
      </c>
      <c r="F10" s="24" t="s">
        <v>7</v>
      </c>
      <c r="G10" s="24" t="s">
        <v>64</v>
      </c>
      <c r="H10" s="24" t="s">
        <v>65</v>
      </c>
      <c r="I10" s="25" t="s">
        <v>126</v>
      </c>
      <c r="J10" s="25" t="s">
        <v>128</v>
      </c>
      <c r="K10" s="25" t="s">
        <v>7</v>
      </c>
      <c r="L10" s="25" t="s">
        <v>66</v>
      </c>
      <c r="M10" s="25" t="s">
        <v>69</v>
      </c>
      <c r="N10" s="25" t="s">
        <v>67</v>
      </c>
      <c r="O10" s="25" t="s">
        <v>68</v>
      </c>
    </row>
    <row r="11" spans="1:23" s="21" customFormat="1" x14ac:dyDescent="0.25">
      <c r="A11" s="23">
        <v>1</v>
      </c>
      <c r="B11" s="24">
        <v>2</v>
      </c>
      <c r="C11" s="24">
        <v>3</v>
      </c>
      <c r="D11" s="24">
        <v>4</v>
      </c>
      <c r="E11" s="26">
        <v>5</v>
      </c>
      <c r="F11" s="24">
        <v>6</v>
      </c>
      <c r="G11" s="24" t="s">
        <v>70</v>
      </c>
      <c r="H11" s="24" t="s">
        <v>71</v>
      </c>
      <c r="I11" s="26">
        <v>9</v>
      </c>
      <c r="J11" s="26">
        <v>10</v>
      </c>
      <c r="K11" s="26">
        <v>11</v>
      </c>
      <c r="L11" s="25" t="s">
        <v>72</v>
      </c>
      <c r="M11" s="25" t="s">
        <v>73</v>
      </c>
      <c r="N11" s="25" t="s">
        <v>74</v>
      </c>
      <c r="O11" s="25" t="s">
        <v>75</v>
      </c>
    </row>
    <row r="12" spans="1:23" s="21" customFormat="1" ht="28.5" x14ac:dyDescent="0.25">
      <c r="A12" s="27" t="s">
        <v>0</v>
      </c>
      <c r="B12" s="28" t="s">
        <v>77</v>
      </c>
      <c r="C12" s="27">
        <v>1</v>
      </c>
      <c r="D12" s="27">
        <v>2</v>
      </c>
      <c r="E12" s="29">
        <v>7800</v>
      </c>
      <c r="F12" s="30">
        <v>0.23</v>
      </c>
      <c r="G12" s="29">
        <f>D12*E12</f>
        <v>15600</v>
      </c>
      <c r="H12" s="29">
        <f>G12*1.23</f>
        <v>19188</v>
      </c>
      <c r="I12" s="31">
        <v>40</v>
      </c>
      <c r="J12" s="29">
        <v>162.6</v>
      </c>
      <c r="K12" s="34">
        <v>0.23</v>
      </c>
      <c r="L12" s="29">
        <f>J12*I12</f>
        <v>6504</v>
      </c>
      <c r="M12" s="29">
        <f>L12*1.23</f>
        <v>7999.92</v>
      </c>
      <c r="N12" s="29">
        <f>G12+L12</f>
        <v>22104</v>
      </c>
      <c r="O12" s="29">
        <f>H12+M12</f>
        <v>27187.919999999998</v>
      </c>
      <c r="R12" s="21" t="s">
        <v>30</v>
      </c>
    </row>
    <row r="13" spans="1:23" s="21" customFormat="1" x14ac:dyDescent="0.25">
      <c r="A13" s="27" t="s">
        <v>1</v>
      </c>
      <c r="B13" s="28" t="s">
        <v>53</v>
      </c>
      <c r="C13" s="27">
        <v>1</v>
      </c>
      <c r="D13" s="27">
        <v>2</v>
      </c>
      <c r="E13" s="29">
        <v>3000</v>
      </c>
      <c r="F13" s="30">
        <v>0.23</v>
      </c>
      <c r="G13" s="29">
        <f t="shared" ref="G13" si="0">D13*E13</f>
        <v>6000</v>
      </c>
      <c r="H13" s="29">
        <f t="shared" ref="H13" si="1">G13*1.23</f>
        <v>7380</v>
      </c>
      <c r="I13" s="31">
        <v>40</v>
      </c>
      <c r="J13" s="29">
        <v>162.6</v>
      </c>
      <c r="K13" s="34">
        <v>0.23</v>
      </c>
      <c r="L13" s="29">
        <f t="shared" ref="L13" si="2">J13*I13</f>
        <v>6504</v>
      </c>
      <c r="M13" s="29">
        <f t="shared" ref="M13" si="3">L13*1.23</f>
        <v>7999.92</v>
      </c>
      <c r="N13" s="29">
        <f t="shared" ref="N13:N14" si="4">G13+L13</f>
        <v>12504</v>
      </c>
      <c r="O13" s="29">
        <f t="shared" ref="O13:O14" si="5">H13+M13</f>
        <v>15379.92</v>
      </c>
      <c r="R13" s="21" t="s">
        <v>29</v>
      </c>
    </row>
    <row r="14" spans="1:23" s="21" customFormat="1" ht="42.75" x14ac:dyDescent="0.25">
      <c r="A14" s="27" t="s">
        <v>2</v>
      </c>
      <c r="B14" s="28" t="s">
        <v>52</v>
      </c>
      <c r="C14" s="27">
        <v>1</v>
      </c>
      <c r="D14" s="27">
        <v>2</v>
      </c>
      <c r="E14" s="29">
        <v>4500</v>
      </c>
      <c r="F14" s="30">
        <v>0.08</v>
      </c>
      <c r="G14" s="29">
        <f>D14*E14</f>
        <v>9000</v>
      </c>
      <c r="H14" s="29">
        <f>G14*1.08</f>
        <v>9720</v>
      </c>
      <c r="I14" s="31">
        <v>40</v>
      </c>
      <c r="J14" s="29">
        <v>162.6</v>
      </c>
      <c r="K14" s="34">
        <v>0.23</v>
      </c>
      <c r="L14" s="29">
        <f>J14*I14</f>
        <v>6504</v>
      </c>
      <c r="M14" s="29">
        <f>L14*1.23</f>
        <v>7999.92</v>
      </c>
      <c r="N14" s="29">
        <f t="shared" si="4"/>
        <v>15504</v>
      </c>
      <c r="O14" s="29">
        <f t="shared" si="5"/>
        <v>17719.919999999998</v>
      </c>
    </row>
    <row r="15" spans="1:23" s="21" customFormat="1" x14ac:dyDescent="0.25">
      <c r="A15" s="104" t="s">
        <v>76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33">
        <f>SUM(N12:N14)</f>
        <v>50112</v>
      </c>
      <c r="O15" s="33">
        <f>SUM(O12:O14)</f>
        <v>60287.759999999995</v>
      </c>
      <c r="V15" s="86">
        <f t="shared" ref="V15:W15" si="6">N15</f>
        <v>50112</v>
      </c>
      <c r="W15" s="86">
        <f t="shared" si="6"/>
        <v>60287.759999999995</v>
      </c>
    </row>
    <row r="16" spans="1:23" s="21" customFormat="1" x14ac:dyDescent="0.2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6"/>
    </row>
    <row r="17" spans="1:23" s="21" customFormat="1" x14ac:dyDescent="0.2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6"/>
    </row>
    <row r="18" spans="1:23" x14ac:dyDescent="0.25">
      <c r="A18" s="10" t="s">
        <v>12</v>
      </c>
    </row>
    <row r="19" spans="1:23" x14ac:dyDescent="0.25">
      <c r="A19" s="38" t="s">
        <v>10</v>
      </c>
    </row>
    <row r="20" spans="1:23" x14ac:dyDescent="0.25">
      <c r="A20" s="4"/>
      <c r="B20" s="118" t="s">
        <v>124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23" x14ac:dyDescent="0.25">
      <c r="A21" s="4"/>
      <c r="B21" s="17" t="s">
        <v>127</v>
      </c>
    </row>
    <row r="22" spans="1:23" s="1" customFormat="1" x14ac:dyDescent="0.25">
      <c r="A22" s="15" t="s">
        <v>87</v>
      </c>
      <c r="B22" s="18"/>
      <c r="E22" s="16"/>
      <c r="I22" s="16"/>
      <c r="J22" s="16"/>
      <c r="K22" s="16"/>
      <c r="L22" s="16"/>
      <c r="M22" s="16"/>
      <c r="N22" s="16"/>
      <c r="O22" s="16"/>
    </row>
    <row r="23" spans="1:23" s="21" customFormat="1" ht="51.75" customHeight="1" x14ac:dyDescent="0.25">
      <c r="A23" s="23" t="s">
        <v>4</v>
      </c>
      <c r="B23" s="24" t="s">
        <v>5</v>
      </c>
      <c r="C23" s="24" t="s">
        <v>62</v>
      </c>
      <c r="D23" s="24" t="s">
        <v>83</v>
      </c>
      <c r="E23" s="25" t="s">
        <v>84</v>
      </c>
      <c r="F23" s="24" t="s">
        <v>7</v>
      </c>
      <c r="G23" s="24" t="s">
        <v>85</v>
      </c>
      <c r="H23" s="24" t="s">
        <v>86</v>
      </c>
      <c r="I23" s="39" t="s">
        <v>60</v>
      </c>
      <c r="J23" s="39" t="s">
        <v>63</v>
      </c>
      <c r="K23" s="39" t="s">
        <v>7</v>
      </c>
      <c r="L23" s="39" t="s">
        <v>66</v>
      </c>
      <c r="M23" s="39" t="s">
        <v>69</v>
      </c>
      <c r="N23" s="25" t="s">
        <v>67</v>
      </c>
      <c r="O23" s="25" t="s">
        <v>68</v>
      </c>
    </row>
    <row r="24" spans="1:23" s="21" customFormat="1" x14ac:dyDescent="0.25">
      <c r="A24" s="23">
        <v>1</v>
      </c>
      <c r="B24" s="24">
        <v>2</v>
      </c>
      <c r="C24" s="24">
        <v>3</v>
      </c>
      <c r="D24" s="24">
        <v>4</v>
      </c>
      <c r="E24" s="26">
        <v>5</v>
      </c>
      <c r="F24" s="24">
        <v>6</v>
      </c>
      <c r="G24" s="24" t="s">
        <v>70</v>
      </c>
      <c r="H24" s="24" t="s">
        <v>71</v>
      </c>
      <c r="I24" s="26">
        <v>9</v>
      </c>
      <c r="J24" s="26">
        <v>10</v>
      </c>
      <c r="K24" s="26">
        <v>11</v>
      </c>
      <c r="L24" s="25" t="s">
        <v>72</v>
      </c>
      <c r="M24" s="25" t="s">
        <v>73</v>
      </c>
      <c r="N24" s="25" t="s">
        <v>74</v>
      </c>
      <c r="O24" s="25" t="s">
        <v>75</v>
      </c>
      <c r="Q24" s="21" t="s">
        <v>30</v>
      </c>
    </row>
    <row r="25" spans="1:23" s="21" customFormat="1" ht="28.5" x14ac:dyDescent="0.25">
      <c r="A25" s="27" t="s">
        <v>0</v>
      </c>
      <c r="B25" s="28" t="s">
        <v>77</v>
      </c>
      <c r="C25" s="27">
        <v>1</v>
      </c>
      <c r="D25" s="27">
        <v>8</v>
      </c>
      <c r="E25" s="29">
        <v>900</v>
      </c>
      <c r="F25" s="30">
        <v>0.23</v>
      </c>
      <c r="G25" s="29">
        <f>E25*D25</f>
        <v>7200</v>
      </c>
      <c r="H25" s="29">
        <f>G25*1.23</f>
        <v>8856</v>
      </c>
      <c r="I25" s="29"/>
      <c r="J25" s="29"/>
      <c r="K25" s="29"/>
      <c r="L25" s="29"/>
      <c r="M25" s="29"/>
      <c r="N25" s="29">
        <f>G25</f>
        <v>7200</v>
      </c>
      <c r="O25" s="29">
        <f>N25*1.23</f>
        <v>8856</v>
      </c>
      <c r="Q25" s="21" t="s">
        <v>29</v>
      </c>
    </row>
    <row r="26" spans="1:23" s="21" customFormat="1" x14ac:dyDescent="0.25">
      <c r="A26" s="27" t="s">
        <v>1</v>
      </c>
      <c r="B26" s="28" t="s">
        <v>53</v>
      </c>
      <c r="C26" s="27">
        <v>1</v>
      </c>
      <c r="D26" s="27">
        <v>8</v>
      </c>
      <c r="E26" s="29">
        <v>900</v>
      </c>
      <c r="F26" s="30">
        <v>0.23</v>
      </c>
      <c r="G26" s="29">
        <f t="shared" ref="G26:G27" si="7">E26*D26</f>
        <v>7200</v>
      </c>
      <c r="H26" s="29">
        <f t="shared" ref="H26" si="8">G26*1.23</f>
        <v>8856</v>
      </c>
      <c r="I26" s="29"/>
      <c r="J26" s="29"/>
      <c r="K26" s="29"/>
      <c r="L26" s="29"/>
      <c r="M26" s="29"/>
      <c r="N26" s="29">
        <f t="shared" ref="N26:N27" si="9">G26</f>
        <v>7200</v>
      </c>
      <c r="O26" s="29">
        <f t="shared" ref="O26:O27" si="10">N26*1.23</f>
        <v>8856</v>
      </c>
    </row>
    <row r="27" spans="1:23" s="21" customFormat="1" ht="42.75" x14ac:dyDescent="0.25">
      <c r="A27" s="27" t="s">
        <v>2</v>
      </c>
      <c r="B27" s="28" t="s">
        <v>52</v>
      </c>
      <c r="C27" s="27">
        <v>1</v>
      </c>
      <c r="D27" s="27">
        <v>8</v>
      </c>
      <c r="E27" s="29">
        <v>900</v>
      </c>
      <c r="F27" s="30">
        <v>0.23</v>
      </c>
      <c r="G27" s="29">
        <f t="shared" si="7"/>
        <v>7200</v>
      </c>
      <c r="H27" s="29">
        <f>G27*1.23</f>
        <v>8856</v>
      </c>
      <c r="I27" s="29"/>
      <c r="J27" s="29"/>
      <c r="K27" s="29"/>
      <c r="L27" s="29"/>
      <c r="M27" s="29"/>
      <c r="N27" s="29">
        <f t="shared" si="9"/>
        <v>7200</v>
      </c>
      <c r="O27" s="29">
        <f t="shared" si="10"/>
        <v>8856</v>
      </c>
    </row>
    <row r="28" spans="1:23" s="21" customFormat="1" x14ac:dyDescent="0.25">
      <c r="A28" s="110" t="s">
        <v>8</v>
      </c>
      <c r="B28" s="110"/>
      <c r="C28" s="110"/>
      <c r="D28" s="110"/>
      <c r="E28" s="110"/>
      <c r="F28" s="110"/>
      <c r="G28" s="110"/>
      <c r="H28" s="110"/>
      <c r="I28" s="40"/>
      <c r="J28" s="40"/>
      <c r="K28" s="40"/>
      <c r="L28" s="40"/>
      <c r="M28" s="40"/>
      <c r="N28" s="29">
        <f>SUM(N25:N27)</f>
        <v>21600</v>
      </c>
      <c r="O28" s="29">
        <f>SUM(O25:O27)</f>
        <v>26568</v>
      </c>
      <c r="V28" s="86">
        <f t="shared" ref="V28:W28" si="11">N28</f>
        <v>21600</v>
      </c>
      <c r="W28" s="86">
        <f t="shared" si="11"/>
        <v>26568</v>
      </c>
    </row>
    <row r="29" spans="1:23" s="21" customFormat="1" x14ac:dyDescent="0.25">
      <c r="A29" s="10" t="s">
        <v>15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01"/>
      <c r="O29" s="101"/>
    </row>
    <row r="30" spans="1:23" s="21" customFormat="1" x14ac:dyDescent="0.25">
      <c r="A30" s="38" t="s">
        <v>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01"/>
      <c r="O30" s="101"/>
    </row>
    <row r="31" spans="1:23" s="21" customFormat="1" x14ac:dyDescent="0.25">
      <c r="A31" s="38" t="s">
        <v>13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01"/>
      <c r="O31" s="101"/>
    </row>
    <row r="32" spans="1:23" s="21" customForma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01"/>
      <c r="O32" s="101"/>
    </row>
    <row r="33" spans="1:23" x14ac:dyDescent="0.25">
      <c r="A33" s="4"/>
      <c r="B33" s="118" t="s">
        <v>124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23" x14ac:dyDescent="0.25">
      <c r="A34" s="4"/>
      <c r="B34" s="99" t="s">
        <v>127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23" x14ac:dyDescent="0.25">
      <c r="A35" s="4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23" x14ac:dyDescent="0.25">
      <c r="A36" s="4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23" s="1" customFormat="1" x14ac:dyDescent="0.25">
      <c r="A37" s="15" t="s">
        <v>88</v>
      </c>
      <c r="B37" s="18"/>
      <c r="E37" s="16"/>
      <c r="I37" s="16"/>
      <c r="J37" s="16"/>
      <c r="K37" s="16"/>
      <c r="L37" s="16"/>
      <c r="M37" s="16"/>
      <c r="N37" s="16"/>
      <c r="O37" s="16"/>
    </row>
    <row r="38" spans="1:23" s="21" customFormat="1" ht="51.75" customHeight="1" x14ac:dyDescent="0.25">
      <c r="A38" s="23" t="s">
        <v>4</v>
      </c>
      <c r="B38" s="24" t="s">
        <v>5</v>
      </c>
      <c r="C38" s="24" t="s">
        <v>62</v>
      </c>
      <c r="D38" s="24" t="s">
        <v>83</v>
      </c>
      <c r="E38" s="25" t="s">
        <v>84</v>
      </c>
      <c r="F38" s="24" t="s">
        <v>7</v>
      </c>
      <c r="G38" s="24" t="s">
        <v>85</v>
      </c>
      <c r="H38" s="24" t="s">
        <v>86</v>
      </c>
      <c r="I38" s="39" t="s">
        <v>60</v>
      </c>
      <c r="J38" s="39" t="s">
        <v>63</v>
      </c>
      <c r="K38" s="39" t="s">
        <v>7</v>
      </c>
      <c r="L38" s="39" t="s">
        <v>66</v>
      </c>
      <c r="M38" s="39" t="s">
        <v>69</v>
      </c>
      <c r="N38" s="25" t="s">
        <v>67</v>
      </c>
      <c r="O38" s="25" t="s">
        <v>68</v>
      </c>
    </row>
    <row r="39" spans="1:23" s="21" customFormat="1" x14ac:dyDescent="0.25">
      <c r="A39" s="23">
        <v>1</v>
      </c>
      <c r="B39" s="24">
        <v>2</v>
      </c>
      <c r="C39" s="24">
        <v>3</v>
      </c>
      <c r="D39" s="24">
        <v>4</v>
      </c>
      <c r="E39" s="26">
        <v>5</v>
      </c>
      <c r="F39" s="24">
        <v>6</v>
      </c>
      <c r="G39" s="24" t="s">
        <v>70</v>
      </c>
      <c r="H39" s="24" t="s">
        <v>71</v>
      </c>
      <c r="I39" s="26">
        <v>9</v>
      </c>
      <c r="J39" s="26">
        <v>10</v>
      </c>
      <c r="K39" s="26">
        <v>11</v>
      </c>
      <c r="L39" s="25" t="s">
        <v>72</v>
      </c>
      <c r="M39" s="25" t="s">
        <v>73</v>
      </c>
      <c r="N39" s="25" t="s">
        <v>74</v>
      </c>
      <c r="O39" s="25" t="s">
        <v>75</v>
      </c>
    </row>
    <row r="40" spans="1:23" s="21" customFormat="1" ht="28.5" x14ac:dyDescent="0.25">
      <c r="A40" s="27" t="s">
        <v>0</v>
      </c>
      <c r="B40" s="28" t="s">
        <v>77</v>
      </c>
      <c r="C40" s="27">
        <v>1</v>
      </c>
      <c r="D40" s="27">
        <v>2</v>
      </c>
      <c r="E40" s="29">
        <v>2500</v>
      </c>
      <c r="F40" s="30">
        <v>0.23</v>
      </c>
      <c r="G40" s="29">
        <f>E40*D40</f>
        <v>5000</v>
      </c>
      <c r="H40" s="29">
        <f>G40*1.23</f>
        <v>6150</v>
      </c>
      <c r="I40" s="29"/>
      <c r="J40" s="29"/>
      <c r="K40" s="29"/>
      <c r="L40" s="29"/>
      <c r="M40" s="29"/>
      <c r="N40" s="29">
        <f>G40</f>
        <v>5000</v>
      </c>
      <c r="O40" s="29">
        <f>H40</f>
        <v>6150</v>
      </c>
      <c r="Q40" s="21" t="s">
        <v>30</v>
      </c>
    </row>
    <row r="41" spans="1:23" s="21" customFormat="1" x14ac:dyDescent="0.25">
      <c r="A41" s="41" t="s">
        <v>1</v>
      </c>
      <c r="B41" s="42" t="s">
        <v>53</v>
      </c>
      <c r="C41" s="41">
        <v>1</v>
      </c>
      <c r="D41" s="41">
        <v>2</v>
      </c>
      <c r="E41" s="43">
        <v>2500</v>
      </c>
      <c r="F41" s="44">
        <v>0.23</v>
      </c>
      <c r="G41" s="43">
        <f t="shared" ref="G41:G42" si="12">E41*D41</f>
        <v>5000</v>
      </c>
      <c r="H41" s="43">
        <f t="shared" ref="H41:H42" si="13">G41*1.23</f>
        <v>6150</v>
      </c>
      <c r="I41" s="43"/>
      <c r="J41" s="43"/>
      <c r="K41" s="43"/>
      <c r="L41" s="43"/>
      <c r="M41" s="43"/>
      <c r="N41" s="43">
        <f t="shared" ref="N41:N42" si="14">G41</f>
        <v>5000</v>
      </c>
      <c r="O41" s="43">
        <f t="shared" ref="O41:O42" si="15">H41</f>
        <v>6150</v>
      </c>
      <c r="Q41" s="21" t="s">
        <v>29</v>
      </c>
    </row>
    <row r="42" spans="1:23" s="45" customFormat="1" ht="42.75" x14ac:dyDescent="0.25">
      <c r="A42" s="27" t="s">
        <v>2</v>
      </c>
      <c r="B42" s="28" t="s">
        <v>52</v>
      </c>
      <c r="C42" s="27">
        <v>1</v>
      </c>
      <c r="D42" s="27">
        <v>2</v>
      </c>
      <c r="E42" s="29">
        <v>2500</v>
      </c>
      <c r="F42" s="30">
        <v>0.23</v>
      </c>
      <c r="G42" s="29">
        <f t="shared" si="12"/>
        <v>5000</v>
      </c>
      <c r="H42" s="29">
        <f t="shared" si="13"/>
        <v>6150</v>
      </c>
      <c r="I42" s="29"/>
      <c r="J42" s="29"/>
      <c r="K42" s="29"/>
      <c r="L42" s="29"/>
      <c r="M42" s="29"/>
      <c r="N42" s="29">
        <f t="shared" si="14"/>
        <v>5000</v>
      </c>
      <c r="O42" s="29">
        <f t="shared" si="15"/>
        <v>6150</v>
      </c>
    </row>
    <row r="43" spans="1:23" s="21" customFormat="1" x14ac:dyDescent="0.25">
      <c r="A43" s="122" t="s">
        <v>8</v>
      </c>
      <c r="B43" s="122"/>
      <c r="C43" s="122"/>
      <c r="D43" s="122"/>
      <c r="E43" s="122"/>
      <c r="F43" s="122"/>
      <c r="G43" s="122"/>
      <c r="H43" s="122"/>
      <c r="I43" s="46"/>
      <c r="J43" s="46"/>
      <c r="K43" s="46"/>
      <c r="L43" s="46"/>
      <c r="M43" s="46"/>
      <c r="N43" s="47">
        <f>SUM(N40:N42)</f>
        <v>15000</v>
      </c>
      <c r="O43" s="47">
        <f>SUM(O40:O42)</f>
        <v>18450</v>
      </c>
      <c r="V43" s="86">
        <f t="shared" ref="V43:W43" si="16">N43</f>
        <v>15000</v>
      </c>
      <c r="W43" s="86">
        <f t="shared" si="16"/>
        <v>18450</v>
      </c>
    </row>
    <row r="44" spans="1:23" s="1" customForma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</row>
    <row r="45" spans="1:23" s="1" customFormat="1" x14ac:dyDescent="0.25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</row>
    <row r="46" spans="1:23" x14ac:dyDescent="0.25">
      <c r="A46" s="10" t="s">
        <v>15</v>
      </c>
    </row>
    <row r="47" spans="1:23" x14ac:dyDescent="0.25">
      <c r="A47" s="38" t="s">
        <v>9</v>
      </c>
    </row>
    <row r="48" spans="1:23" x14ac:dyDescent="0.25">
      <c r="A48" s="38" t="s">
        <v>13</v>
      </c>
    </row>
    <row r="49" spans="1:23" x14ac:dyDescent="0.25">
      <c r="A49" s="3"/>
      <c r="B49" s="118" t="s">
        <v>124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23" x14ac:dyDescent="0.25">
      <c r="A50" s="5"/>
      <c r="B50" s="99" t="s">
        <v>127</v>
      </c>
    </row>
    <row r="51" spans="1:23" s="21" customFormat="1" x14ac:dyDescent="0.25">
      <c r="A51" s="19" t="s">
        <v>14</v>
      </c>
      <c r="B51" s="20"/>
      <c r="E51" s="22"/>
      <c r="I51" s="22"/>
      <c r="J51" s="22"/>
      <c r="K51" s="22"/>
      <c r="L51" s="22"/>
      <c r="M51" s="22"/>
      <c r="N51" s="22"/>
      <c r="O51" s="22"/>
    </row>
    <row r="52" spans="1:23" s="21" customFormat="1" ht="51.75" customHeight="1" x14ac:dyDescent="0.25">
      <c r="A52" s="23" t="s">
        <v>4</v>
      </c>
      <c r="B52" s="24" t="s">
        <v>5</v>
      </c>
      <c r="C52" s="24" t="s">
        <v>62</v>
      </c>
      <c r="D52" s="24" t="s">
        <v>6</v>
      </c>
      <c r="E52" s="25" t="s">
        <v>61</v>
      </c>
      <c r="F52" s="24" t="s">
        <v>7</v>
      </c>
      <c r="G52" s="24" t="s">
        <v>64</v>
      </c>
      <c r="H52" s="24" t="s">
        <v>65</v>
      </c>
      <c r="I52" s="25" t="s">
        <v>126</v>
      </c>
      <c r="J52" s="25" t="s">
        <v>128</v>
      </c>
      <c r="K52" s="25" t="s">
        <v>7</v>
      </c>
      <c r="L52" s="25" t="s">
        <v>66</v>
      </c>
      <c r="M52" s="25" t="s">
        <v>69</v>
      </c>
      <c r="N52" s="25" t="s">
        <v>67</v>
      </c>
      <c r="O52" s="25" t="s">
        <v>68</v>
      </c>
    </row>
    <row r="53" spans="1:23" s="21" customFormat="1" x14ac:dyDescent="0.25">
      <c r="A53" s="23">
        <v>1</v>
      </c>
      <c r="B53" s="24">
        <v>2</v>
      </c>
      <c r="C53" s="24">
        <v>3</v>
      </c>
      <c r="D53" s="24">
        <v>4</v>
      </c>
      <c r="E53" s="26">
        <v>5</v>
      </c>
      <c r="F53" s="24">
        <v>6</v>
      </c>
      <c r="G53" s="24" t="s">
        <v>70</v>
      </c>
      <c r="H53" s="24" t="s">
        <v>71</v>
      </c>
      <c r="I53" s="26">
        <v>9</v>
      </c>
      <c r="J53" s="26">
        <v>10</v>
      </c>
      <c r="K53" s="26">
        <v>11</v>
      </c>
      <c r="L53" s="25" t="s">
        <v>72</v>
      </c>
      <c r="M53" s="25" t="s">
        <v>73</v>
      </c>
      <c r="N53" s="25" t="s">
        <v>74</v>
      </c>
      <c r="O53" s="25" t="s">
        <v>75</v>
      </c>
    </row>
    <row r="54" spans="1:23" s="21" customFormat="1" ht="28.5" x14ac:dyDescent="0.25">
      <c r="A54" s="27" t="s">
        <v>0</v>
      </c>
      <c r="B54" s="28" t="s">
        <v>104</v>
      </c>
      <c r="C54" s="27">
        <v>2</v>
      </c>
      <c r="D54" s="27">
        <v>4</v>
      </c>
      <c r="E54" s="29">
        <v>800</v>
      </c>
      <c r="F54" s="30">
        <v>0.23</v>
      </c>
      <c r="G54" s="29">
        <f>E54*D54</f>
        <v>3200</v>
      </c>
      <c r="H54" s="29">
        <f>G54*1.23</f>
        <v>3936</v>
      </c>
      <c r="I54" s="31">
        <v>10</v>
      </c>
      <c r="J54" s="29">
        <v>162.6</v>
      </c>
      <c r="K54" s="32">
        <v>0.23</v>
      </c>
      <c r="L54" s="29">
        <f>J54*I54</f>
        <v>1626</v>
      </c>
      <c r="M54" s="29">
        <f>L54*1.23</f>
        <v>1999.98</v>
      </c>
      <c r="N54" s="29">
        <f>L54+G54</f>
        <v>4826</v>
      </c>
      <c r="O54" s="29">
        <f>M54+H54</f>
        <v>5935.98</v>
      </c>
      <c r="P54" s="21" t="s">
        <v>33</v>
      </c>
    </row>
    <row r="55" spans="1:23" s="21" customFormat="1" ht="28.5" x14ac:dyDescent="0.25">
      <c r="A55" s="27"/>
      <c r="B55" s="28" t="s">
        <v>105</v>
      </c>
      <c r="C55" s="67">
        <v>1</v>
      </c>
      <c r="D55" s="67">
        <v>2</v>
      </c>
      <c r="E55" s="29">
        <v>800</v>
      </c>
      <c r="F55" s="30">
        <v>0.23</v>
      </c>
      <c r="G55" s="29">
        <f t="shared" ref="G55:G57" si="17">E55*D55</f>
        <v>1600</v>
      </c>
      <c r="H55" s="29">
        <f t="shared" ref="H55:H57" si="18">G55*1.23</f>
        <v>1968</v>
      </c>
      <c r="I55" s="31">
        <v>10</v>
      </c>
      <c r="J55" s="29">
        <v>162.6</v>
      </c>
      <c r="K55" s="32">
        <v>0.23</v>
      </c>
      <c r="L55" s="29">
        <f t="shared" ref="L55:L57" si="19">J55*I55</f>
        <v>1626</v>
      </c>
      <c r="M55" s="29">
        <f t="shared" ref="M55:M57" si="20">L55*1.23</f>
        <v>1999.98</v>
      </c>
      <c r="N55" s="29">
        <f t="shared" ref="N55:N57" si="21">L55+G55</f>
        <v>3226</v>
      </c>
      <c r="O55" s="29">
        <f t="shared" ref="O55:O57" si="22">M55+H55</f>
        <v>3967.98</v>
      </c>
    </row>
    <row r="56" spans="1:23" s="21" customFormat="1" ht="28.5" x14ac:dyDescent="0.25">
      <c r="A56" s="27"/>
      <c r="B56" s="28" t="s">
        <v>106</v>
      </c>
      <c r="C56" s="27">
        <v>1</v>
      </c>
      <c r="D56" s="27">
        <v>2</v>
      </c>
      <c r="E56" s="29">
        <v>800</v>
      </c>
      <c r="F56" s="30">
        <v>0.23</v>
      </c>
      <c r="G56" s="29">
        <f t="shared" si="17"/>
        <v>1600</v>
      </c>
      <c r="H56" s="29">
        <f t="shared" si="18"/>
        <v>1968</v>
      </c>
      <c r="I56" s="31">
        <v>10</v>
      </c>
      <c r="J56" s="29">
        <v>162.6</v>
      </c>
      <c r="K56" s="32">
        <v>0.23</v>
      </c>
      <c r="L56" s="29">
        <f t="shared" si="19"/>
        <v>1626</v>
      </c>
      <c r="M56" s="29">
        <f t="shared" si="20"/>
        <v>1999.98</v>
      </c>
      <c r="N56" s="29">
        <f t="shared" si="21"/>
        <v>3226</v>
      </c>
      <c r="O56" s="29">
        <f t="shared" si="22"/>
        <v>3967.98</v>
      </c>
    </row>
    <row r="57" spans="1:23" s="21" customFormat="1" x14ac:dyDescent="0.25">
      <c r="A57" s="27"/>
      <c r="B57" s="28" t="s">
        <v>107</v>
      </c>
      <c r="C57" s="27">
        <v>1</v>
      </c>
      <c r="D57" s="27">
        <v>2</v>
      </c>
      <c r="E57" s="29">
        <v>800</v>
      </c>
      <c r="F57" s="30">
        <v>0.23</v>
      </c>
      <c r="G57" s="29">
        <f t="shared" si="17"/>
        <v>1600</v>
      </c>
      <c r="H57" s="29">
        <f t="shared" si="18"/>
        <v>1968</v>
      </c>
      <c r="I57" s="31">
        <v>10</v>
      </c>
      <c r="J57" s="29">
        <v>162.6</v>
      </c>
      <c r="K57" s="32">
        <v>0.23</v>
      </c>
      <c r="L57" s="29">
        <f t="shared" si="19"/>
        <v>1626</v>
      </c>
      <c r="M57" s="29">
        <f t="shared" si="20"/>
        <v>1999.98</v>
      </c>
      <c r="N57" s="29">
        <f t="shared" si="21"/>
        <v>3226</v>
      </c>
      <c r="O57" s="29">
        <f t="shared" si="22"/>
        <v>3967.98</v>
      </c>
    </row>
    <row r="58" spans="1:23" s="21" customFormat="1" ht="42.75" x14ac:dyDescent="0.25">
      <c r="A58" s="27" t="s">
        <v>1</v>
      </c>
      <c r="B58" s="28" t="s">
        <v>101</v>
      </c>
      <c r="C58" s="27">
        <v>2</v>
      </c>
      <c r="D58" s="27">
        <v>4</v>
      </c>
      <c r="E58" s="29">
        <v>800</v>
      </c>
      <c r="F58" s="30">
        <v>0.23</v>
      </c>
      <c r="G58" s="29">
        <f t="shared" ref="G58:G60" si="23">E58*D58</f>
        <v>3200</v>
      </c>
      <c r="H58" s="29">
        <f t="shared" ref="H58:H60" si="24">G58*1.23</f>
        <v>3936</v>
      </c>
      <c r="I58" s="31">
        <v>20</v>
      </c>
      <c r="J58" s="29">
        <v>162.6</v>
      </c>
      <c r="K58" s="32">
        <v>0.23</v>
      </c>
      <c r="L58" s="29">
        <f t="shared" ref="L58:L60" si="25">J58*I58</f>
        <v>3252</v>
      </c>
      <c r="M58" s="29">
        <f t="shared" ref="M58:M60" si="26">L58*1.23</f>
        <v>3999.96</v>
      </c>
      <c r="N58" s="29">
        <f t="shared" ref="N58:N60" si="27">L58+G58</f>
        <v>6452</v>
      </c>
      <c r="O58" s="29">
        <f t="shared" ref="O58:O60" si="28">M58+H58</f>
        <v>7935.96</v>
      </c>
    </row>
    <row r="59" spans="1:23" s="21" customFormat="1" ht="42.75" x14ac:dyDescent="0.25">
      <c r="A59" s="27"/>
      <c r="B59" s="28" t="s">
        <v>102</v>
      </c>
      <c r="C59" s="27">
        <v>2</v>
      </c>
      <c r="D59" s="27">
        <v>4</v>
      </c>
      <c r="E59" s="29">
        <v>800</v>
      </c>
      <c r="F59" s="30">
        <v>0.23</v>
      </c>
      <c r="G59" s="29">
        <f t="shared" si="23"/>
        <v>3200</v>
      </c>
      <c r="H59" s="29">
        <f t="shared" si="24"/>
        <v>3936</v>
      </c>
      <c r="I59" s="31">
        <v>20</v>
      </c>
      <c r="J59" s="29">
        <v>162.6</v>
      </c>
      <c r="K59" s="32">
        <v>0.23</v>
      </c>
      <c r="L59" s="29">
        <f t="shared" si="25"/>
        <v>3252</v>
      </c>
      <c r="M59" s="29">
        <f t="shared" si="26"/>
        <v>3999.96</v>
      </c>
      <c r="N59" s="29">
        <f t="shared" si="27"/>
        <v>6452</v>
      </c>
      <c r="O59" s="29">
        <f t="shared" si="28"/>
        <v>7935.96</v>
      </c>
    </row>
    <row r="60" spans="1:23" s="21" customFormat="1" ht="42.75" x14ac:dyDescent="0.25">
      <c r="A60" s="27">
        <v>3</v>
      </c>
      <c r="B60" s="28" t="s">
        <v>103</v>
      </c>
      <c r="C60" s="27">
        <v>2</v>
      </c>
      <c r="D60" s="27">
        <v>16</v>
      </c>
      <c r="E60" s="29">
        <v>800</v>
      </c>
      <c r="F60" s="30">
        <v>0.23</v>
      </c>
      <c r="G60" s="29">
        <f t="shared" si="23"/>
        <v>12800</v>
      </c>
      <c r="H60" s="29">
        <f t="shared" si="24"/>
        <v>15744</v>
      </c>
      <c r="I60" s="31">
        <v>20</v>
      </c>
      <c r="J60" s="29">
        <v>162.6</v>
      </c>
      <c r="K60" s="32">
        <v>0.23</v>
      </c>
      <c r="L60" s="29">
        <f t="shared" si="25"/>
        <v>3252</v>
      </c>
      <c r="M60" s="29">
        <f t="shared" si="26"/>
        <v>3999.96</v>
      </c>
      <c r="N60" s="29">
        <f t="shared" si="27"/>
        <v>16052</v>
      </c>
      <c r="O60" s="29">
        <f t="shared" si="28"/>
        <v>19743.96</v>
      </c>
    </row>
    <row r="61" spans="1:23" s="21" customFormat="1" x14ac:dyDescent="0.25">
      <c r="A61" s="110" t="s">
        <v>8</v>
      </c>
      <c r="B61" s="110"/>
      <c r="C61" s="110"/>
      <c r="D61" s="110"/>
      <c r="E61" s="110"/>
      <c r="F61" s="110"/>
      <c r="G61" s="110"/>
      <c r="H61" s="110"/>
      <c r="I61" s="40"/>
      <c r="J61" s="40"/>
      <c r="K61" s="40"/>
      <c r="L61" s="40"/>
      <c r="M61" s="40"/>
      <c r="N61" s="29">
        <f>SUM(N54:N60)</f>
        <v>43460</v>
      </c>
      <c r="O61" s="29">
        <f>SUM(O54:O60)</f>
        <v>53455.799999999996</v>
      </c>
      <c r="V61" s="86">
        <f t="shared" ref="V61:W61" si="29">N61</f>
        <v>43460</v>
      </c>
      <c r="W61" s="86">
        <f t="shared" si="29"/>
        <v>53455.799999999996</v>
      </c>
    </row>
    <row r="62" spans="1:23" s="21" customForma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01"/>
      <c r="O62" s="101"/>
    </row>
    <row r="63" spans="1:23" s="21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01"/>
      <c r="O63" s="101"/>
    </row>
    <row r="64" spans="1:23" x14ac:dyDescent="0.25">
      <c r="A64" s="8" t="s">
        <v>18</v>
      </c>
    </row>
    <row r="65" spans="1:23" x14ac:dyDescent="0.25">
      <c r="A65" s="8" t="s">
        <v>10</v>
      </c>
    </row>
    <row r="66" spans="1:23" x14ac:dyDescent="0.25">
      <c r="A66" s="5"/>
      <c r="B66" s="118" t="s">
        <v>124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23" x14ac:dyDescent="0.25">
      <c r="A67" s="5"/>
      <c r="B67" s="99" t="s">
        <v>127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23" x14ac:dyDescent="0.25">
      <c r="A68" s="5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23" s="21" customFormat="1" x14ac:dyDescent="0.25">
      <c r="A69" s="19" t="s">
        <v>16</v>
      </c>
      <c r="B69" s="20"/>
      <c r="E69" s="22"/>
      <c r="I69" s="22"/>
      <c r="J69" s="22"/>
      <c r="K69" s="22"/>
      <c r="L69" s="22"/>
      <c r="M69" s="22"/>
      <c r="N69" s="22"/>
      <c r="O69" s="22"/>
    </row>
    <row r="70" spans="1:23" s="21" customFormat="1" ht="51.75" customHeight="1" x14ac:dyDescent="0.25">
      <c r="A70" s="23" t="s">
        <v>4</v>
      </c>
      <c r="B70" s="24" t="s">
        <v>5</v>
      </c>
      <c r="C70" s="24" t="s">
        <v>62</v>
      </c>
      <c r="D70" s="24" t="s">
        <v>6</v>
      </c>
      <c r="E70" s="25" t="s">
        <v>61</v>
      </c>
      <c r="F70" s="24" t="s">
        <v>7</v>
      </c>
      <c r="G70" s="24" t="s">
        <v>64</v>
      </c>
      <c r="H70" s="24" t="s">
        <v>65</v>
      </c>
      <c r="I70" s="25" t="s">
        <v>126</v>
      </c>
      <c r="J70" s="25" t="s">
        <v>128</v>
      </c>
      <c r="K70" s="25" t="s">
        <v>7</v>
      </c>
      <c r="L70" s="25" t="s">
        <v>66</v>
      </c>
      <c r="M70" s="25" t="s">
        <v>69</v>
      </c>
      <c r="N70" s="25" t="s">
        <v>67</v>
      </c>
      <c r="O70" s="25" t="s">
        <v>68</v>
      </c>
    </row>
    <row r="71" spans="1:23" s="21" customFormat="1" x14ac:dyDescent="0.25">
      <c r="A71" s="51">
        <v>1</v>
      </c>
      <c r="B71" s="52">
        <v>2</v>
      </c>
      <c r="C71" s="52">
        <v>3</v>
      </c>
      <c r="D71" s="52">
        <v>4</v>
      </c>
      <c r="E71" s="53">
        <v>5</v>
      </c>
      <c r="F71" s="52">
        <v>6</v>
      </c>
      <c r="G71" s="52" t="s">
        <v>70</v>
      </c>
      <c r="H71" s="52" t="s">
        <v>71</v>
      </c>
      <c r="I71" s="53">
        <v>9</v>
      </c>
      <c r="J71" s="53">
        <v>10</v>
      </c>
      <c r="K71" s="53">
        <v>11</v>
      </c>
      <c r="L71" s="54" t="s">
        <v>72</v>
      </c>
      <c r="M71" s="54" t="s">
        <v>73</v>
      </c>
      <c r="N71" s="54" t="s">
        <v>74</v>
      </c>
      <c r="O71" s="54" t="s">
        <v>75</v>
      </c>
    </row>
    <row r="72" spans="1:23" s="21" customFormat="1" ht="28.5" x14ac:dyDescent="0.25">
      <c r="A72" s="27" t="s">
        <v>0</v>
      </c>
      <c r="B72" s="28" t="s">
        <v>108</v>
      </c>
      <c r="C72" s="27">
        <v>1</v>
      </c>
      <c r="D72" s="27">
        <v>2</v>
      </c>
      <c r="E72" s="29">
        <v>575.6</v>
      </c>
      <c r="F72" s="55">
        <v>23</v>
      </c>
      <c r="G72" s="68">
        <f>E72*D72</f>
        <v>1151.2</v>
      </c>
      <c r="H72" s="68">
        <f>G72*1.23</f>
        <v>1415.9760000000001</v>
      </c>
      <c r="I72" s="31">
        <v>15</v>
      </c>
      <c r="J72" s="29">
        <v>162.6</v>
      </c>
      <c r="K72" s="32">
        <v>0.23</v>
      </c>
      <c r="L72" s="29">
        <f>J72*I72</f>
        <v>2439</v>
      </c>
      <c r="M72" s="29">
        <f>L72*1.23</f>
        <v>2999.97</v>
      </c>
      <c r="N72" s="29">
        <f>L72+G72</f>
        <v>3590.2</v>
      </c>
      <c r="O72" s="29">
        <f>M72+H72</f>
        <v>4415.9459999999999</v>
      </c>
    </row>
    <row r="73" spans="1:23" s="21" customFormat="1" ht="28.5" x14ac:dyDescent="0.25">
      <c r="A73" s="27"/>
      <c r="B73" s="28" t="s">
        <v>109</v>
      </c>
      <c r="C73" s="27">
        <v>1</v>
      </c>
      <c r="D73" s="27">
        <v>2</v>
      </c>
      <c r="E73" s="29">
        <v>575.6</v>
      </c>
      <c r="F73" s="55">
        <v>23</v>
      </c>
      <c r="G73" s="68">
        <f t="shared" ref="G73:G78" si="30">E73*D73</f>
        <v>1151.2</v>
      </c>
      <c r="H73" s="68">
        <f t="shared" ref="H73:H78" si="31">G73*1.23</f>
        <v>1415.9760000000001</v>
      </c>
      <c r="I73" s="31">
        <v>15</v>
      </c>
      <c r="J73" s="29">
        <v>162.6</v>
      </c>
      <c r="K73" s="32">
        <v>0.23</v>
      </c>
      <c r="L73" s="29">
        <f t="shared" ref="L73:L78" si="32">J73*I73</f>
        <v>2439</v>
      </c>
      <c r="M73" s="29">
        <f t="shared" ref="M73:M78" si="33">L73*1.23</f>
        <v>2999.97</v>
      </c>
      <c r="N73" s="29">
        <f t="shared" ref="N73:N78" si="34">L73+G73</f>
        <v>3590.2</v>
      </c>
      <c r="O73" s="29">
        <f t="shared" ref="O73:O78" si="35">M73+H73</f>
        <v>4415.9459999999999</v>
      </c>
    </row>
    <row r="74" spans="1:23" s="21" customFormat="1" ht="28.5" x14ac:dyDescent="0.25">
      <c r="A74" s="27"/>
      <c r="B74" s="28" t="s">
        <v>110</v>
      </c>
      <c r="C74" s="27">
        <v>1</v>
      </c>
      <c r="D74" s="27">
        <v>2</v>
      </c>
      <c r="E74" s="29">
        <v>575.6</v>
      </c>
      <c r="F74" s="55">
        <v>23</v>
      </c>
      <c r="G74" s="68">
        <f t="shared" si="30"/>
        <v>1151.2</v>
      </c>
      <c r="H74" s="68">
        <f t="shared" si="31"/>
        <v>1415.9760000000001</v>
      </c>
      <c r="I74" s="31">
        <v>15</v>
      </c>
      <c r="J74" s="29">
        <v>162.6</v>
      </c>
      <c r="K74" s="32">
        <v>0.23</v>
      </c>
      <c r="L74" s="29">
        <f t="shared" si="32"/>
        <v>2439</v>
      </c>
      <c r="M74" s="29">
        <f t="shared" si="33"/>
        <v>2999.97</v>
      </c>
      <c r="N74" s="29">
        <f t="shared" si="34"/>
        <v>3590.2</v>
      </c>
      <c r="O74" s="29">
        <f t="shared" si="35"/>
        <v>4415.9459999999999</v>
      </c>
    </row>
    <row r="75" spans="1:23" s="21" customFormat="1" ht="28.5" x14ac:dyDescent="0.25">
      <c r="A75" s="27"/>
      <c r="B75" s="28" t="s">
        <v>114</v>
      </c>
      <c r="C75" s="27">
        <v>1</v>
      </c>
      <c r="D75" s="27">
        <v>2</v>
      </c>
      <c r="E75" s="29">
        <v>750</v>
      </c>
      <c r="F75" s="55">
        <v>23</v>
      </c>
      <c r="G75" s="68">
        <f t="shared" si="30"/>
        <v>1500</v>
      </c>
      <c r="H75" s="68">
        <f t="shared" si="31"/>
        <v>1845</v>
      </c>
      <c r="I75" s="31">
        <v>15</v>
      </c>
      <c r="J75" s="29">
        <v>162.6</v>
      </c>
      <c r="K75" s="32">
        <v>0.23</v>
      </c>
      <c r="L75" s="29">
        <f t="shared" si="32"/>
        <v>2439</v>
      </c>
      <c r="M75" s="29">
        <f t="shared" si="33"/>
        <v>2999.97</v>
      </c>
      <c r="N75" s="29">
        <f t="shared" si="34"/>
        <v>3939</v>
      </c>
      <c r="O75" s="29">
        <f t="shared" si="35"/>
        <v>4844.9699999999993</v>
      </c>
      <c r="P75" s="69" t="s">
        <v>28</v>
      </c>
    </row>
    <row r="76" spans="1:23" s="21" customFormat="1" ht="28.5" x14ac:dyDescent="0.25">
      <c r="A76" s="27"/>
      <c r="B76" s="28" t="s">
        <v>111</v>
      </c>
      <c r="C76" s="27">
        <v>1</v>
      </c>
      <c r="D76" s="27">
        <v>2</v>
      </c>
      <c r="E76" s="29">
        <v>1300</v>
      </c>
      <c r="F76" s="55">
        <v>23</v>
      </c>
      <c r="G76" s="68">
        <f t="shared" si="30"/>
        <v>2600</v>
      </c>
      <c r="H76" s="68">
        <f t="shared" si="31"/>
        <v>3198</v>
      </c>
      <c r="I76" s="31">
        <v>15</v>
      </c>
      <c r="J76" s="29">
        <v>162.6</v>
      </c>
      <c r="K76" s="32">
        <v>0.23</v>
      </c>
      <c r="L76" s="29">
        <f t="shared" si="32"/>
        <v>2439</v>
      </c>
      <c r="M76" s="29">
        <f t="shared" si="33"/>
        <v>2999.97</v>
      </c>
      <c r="N76" s="29">
        <f t="shared" si="34"/>
        <v>5039</v>
      </c>
      <c r="O76" s="29">
        <f t="shared" si="35"/>
        <v>6197.9699999999993</v>
      </c>
    </row>
    <row r="77" spans="1:23" s="21" customFormat="1" ht="28.5" x14ac:dyDescent="0.25">
      <c r="A77" s="27"/>
      <c r="B77" s="28" t="s">
        <v>113</v>
      </c>
      <c r="C77" s="27">
        <v>1</v>
      </c>
      <c r="D77" s="27">
        <v>2</v>
      </c>
      <c r="E77" s="29">
        <v>1300</v>
      </c>
      <c r="F77" s="55">
        <v>23</v>
      </c>
      <c r="G77" s="68">
        <f t="shared" si="30"/>
        <v>2600</v>
      </c>
      <c r="H77" s="68">
        <f t="shared" si="31"/>
        <v>3198</v>
      </c>
      <c r="I77" s="31">
        <v>15</v>
      </c>
      <c r="J77" s="29">
        <v>162.6</v>
      </c>
      <c r="K77" s="32">
        <v>0.23</v>
      </c>
      <c r="L77" s="29">
        <f t="shared" si="32"/>
        <v>2439</v>
      </c>
      <c r="M77" s="29">
        <f t="shared" si="33"/>
        <v>2999.97</v>
      </c>
      <c r="N77" s="29">
        <f t="shared" si="34"/>
        <v>5039</v>
      </c>
      <c r="O77" s="29">
        <f t="shared" si="35"/>
        <v>6197.9699999999993</v>
      </c>
    </row>
    <row r="78" spans="1:23" s="21" customFormat="1" ht="43.5" thickBot="1" x14ac:dyDescent="0.3">
      <c r="A78" s="58" t="s">
        <v>1</v>
      </c>
      <c r="B78" s="59" t="s">
        <v>112</v>
      </c>
      <c r="C78" s="60">
        <v>3</v>
      </c>
      <c r="D78" s="60">
        <v>6</v>
      </c>
      <c r="E78" s="61">
        <v>150</v>
      </c>
      <c r="F78" s="70">
        <v>23</v>
      </c>
      <c r="G78" s="68">
        <f t="shared" si="30"/>
        <v>900</v>
      </c>
      <c r="H78" s="68">
        <f t="shared" si="31"/>
        <v>1107</v>
      </c>
      <c r="I78" s="31">
        <v>15</v>
      </c>
      <c r="J78" s="29">
        <v>162.6</v>
      </c>
      <c r="K78" s="32">
        <v>0.23</v>
      </c>
      <c r="L78" s="29">
        <f t="shared" si="32"/>
        <v>2439</v>
      </c>
      <c r="M78" s="29">
        <f t="shared" si="33"/>
        <v>2999.97</v>
      </c>
      <c r="N78" s="29">
        <f t="shared" si="34"/>
        <v>3339</v>
      </c>
      <c r="O78" s="29">
        <f t="shared" si="35"/>
        <v>4106.9699999999993</v>
      </c>
    </row>
    <row r="79" spans="1:23" s="21" customFormat="1" ht="15.75" thickBot="1" x14ac:dyDescent="0.3">
      <c r="A79" s="114" t="s">
        <v>8</v>
      </c>
      <c r="B79" s="115"/>
      <c r="C79" s="115"/>
      <c r="D79" s="115"/>
      <c r="E79" s="115"/>
      <c r="F79" s="115"/>
      <c r="G79" s="115"/>
      <c r="H79" s="115"/>
      <c r="I79" s="65"/>
      <c r="J79" s="65"/>
      <c r="K79" s="65"/>
      <c r="L79" s="71"/>
      <c r="M79" s="65"/>
      <c r="N79" s="61">
        <f>SUM(N72:N78)</f>
        <v>28126.6</v>
      </c>
      <c r="O79" s="61">
        <f>SUM(O72:O78)</f>
        <v>34595.718000000001</v>
      </c>
      <c r="V79" s="86">
        <f t="shared" ref="V79:W79" si="36">N79</f>
        <v>28126.6</v>
      </c>
      <c r="W79" s="86">
        <f t="shared" si="36"/>
        <v>34595.718000000001</v>
      </c>
    </row>
    <row r="80" spans="1:23" ht="16.5" x14ac:dyDescent="0.25">
      <c r="A80" s="5" t="s">
        <v>20</v>
      </c>
      <c r="F80" s="102"/>
    </row>
    <row r="81" spans="1:23" x14ac:dyDescent="0.25">
      <c r="A81" s="13" t="s">
        <v>9</v>
      </c>
    </row>
    <row r="82" spans="1:23" x14ac:dyDescent="0.25">
      <c r="A82" s="13" t="s">
        <v>10</v>
      </c>
    </row>
    <row r="83" spans="1:23" x14ac:dyDescent="0.25">
      <c r="A83" s="11"/>
      <c r="B83" s="118" t="s">
        <v>124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23" x14ac:dyDescent="0.25">
      <c r="A84" s="6"/>
      <c r="B84" s="99" t="s">
        <v>127</v>
      </c>
    </row>
    <row r="85" spans="1:23" s="21" customFormat="1" ht="20.25" customHeight="1" x14ac:dyDescent="0.25">
      <c r="A85" s="19" t="s">
        <v>19</v>
      </c>
      <c r="B85" s="20"/>
      <c r="E85" s="22"/>
      <c r="I85" s="22"/>
      <c r="J85" s="22"/>
      <c r="K85" s="22"/>
      <c r="L85" s="22"/>
      <c r="M85" s="22"/>
      <c r="N85" s="22"/>
      <c r="O85" s="22"/>
    </row>
    <row r="86" spans="1:23" s="21" customFormat="1" ht="51.75" customHeight="1" x14ac:dyDescent="0.25">
      <c r="A86" s="23" t="s">
        <v>4</v>
      </c>
      <c r="B86" s="24" t="s">
        <v>5</v>
      </c>
      <c r="C86" s="24" t="s">
        <v>62</v>
      </c>
      <c r="D86" s="24" t="s">
        <v>6</v>
      </c>
      <c r="E86" s="25" t="s">
        <v>61</v>
      </c>
      <c r="F86" s="24" t="s">
        <v>7</v>
      </c>
      <c r="G86" s="24" t="s">
        <v>64</v>
      </c>
      <c r="H86" s="24" t="s">
        <v>65</v>
      </c>
      <c r="I86" s="25" t="s">
        <v>126</v>
      </c>
      <c r="J86" s="25" t="s">
        <v>128</v>
      </c>
      <c r="K86" s="25" t="s">
        <v>7</v>
      </c>
      <c r="L86" s="25" t="s">
        <v>66</v>
      </c>
      <c r="M86" s="25" t="s">
        <v>69</v>
      </c>
      <c r="N86" s="25" t="s">
        <v>67</v>
      </c>
      <c r="O86" s="25" t="s">
        <v>68</v>
      </c>
    </row>
    <row r="87" spans="1:23" s="21" customFormat="1" x14ac:dyDescent="0.25">
      <c r="A87" s="23">
        <v>1</v>
      </c>
      <c r="B87" s="24">
        <v>2</v>
      </c>
      <c r="C87" s="24">
        <v>3</v>
      </c>
      <c r="D87" s="24">
        <v>4</v>
      </c>
      <c r="E87" s="26">
        <v>5</v>
      </c>
      <c r="F87" s="24">
        <v>6</v>
      </c>
      <c r="G87" s="24" t="s">
        <v>70</v>
      </c>
      <c r="H87" s="24" t="s">
        <v>71</v>
      </c>
      <c r="I87" s="26">
        <v>9</v>
      </c>
      <c r="J87" s="26">
        <v>10</v>
      </c>
      <c r="K87" s="26">
        <v>11</v>
      </c>
      <c r="L87" s="25" t="s">
        <v>72</v>
      </c>
      <c r="M87" s="25" t="s">
        <v>73</v>
      </c>
      <c r="N87" s="25" t="s">
        <v>74</v>
      </c>
      <c r="O87" s="25" t="s">
        <v>75</v>
      </c>
    </row>
    <row r="88" spans="1:23" s="21" customFormat="1" ht="43.5" thickBot="1" x14ac:dyDescent="0.3">
      <c r="A88" s="58" t="s">
        <v>0</v>
      </c>
      <c r="B88" s="59" t="s">
        <v>120</v>
      </c>
      <c r="C88" s="60">
        <v>1</v>
      </c>
      <c r="D88" s="60">
        <v>2</v>
      </c>
      <c r="E88" s="61">
        <v>3000</v>
      </c>
      <c r="F88" s="62">
        <v>0.23</v>
      </c>
      <c r="G88" s="61">
        <f>E88*D88</f>
        <v>6000</v>
      </c>
      <c r="H88" s="61">
        <f>G88*1.23</f>
        <v>7380</v>
      </c>
      <c r="I88" s="63">
        <v>10</v>
      </c>
      <c r="J88" s="61">
        <v>162.6</v>
      </c>
      <c r="K88" s="64">
        <v>0.23</v>
      </c>
      <c r="L88" s="61">
        <f>J88*I88</f>
        <v>1626</v>
      </c>
      <c r="M88" s="61">
        <f>L88*1.23</f>
        <v>1999.98</v>
      </c>
      <c r="N88" s="61">
        <f>L88+G88</f>
        <v>7626</v>
      </c>
      <c r="O88" s="61">
        <f>M88+H88</f>
        <v>9379.98</v>
      </c>
    </row>
    <row r="89" spans="1:23" s="21" customFormat="1" ht="15.75" thickBot="1" x14ac:dyDescent="0.3">
      <c r="A89" s="114" t="s">
        <v>8</v>
      </c>
      <c r="B89" s="115"/>
      <c r="C89" s="115"/>
      <c r="D89" s="115"/>
      <c r="E89" s="115"/>
      <c r="F89" s="115"/>
      <c r="G89" s="115"/>
      <c r="H89" s="115"/>
      <c r="I89" s="65"/>
      <c r="J89" s="65"/>
      <c r="K89" s="65"/>
      <c r="L89" s="65"/>
      <c r="M89" s="65"/>
      <c r="N89" s="61">
        <v>7626</v>
      </c>
      <c r="O89" s="66">
        <v>9379.98</v>
      </c>
      <c r="V89" s="86">
        <f t="shared" ref="V89:W89" si="37">N89</f>
        <v>7626</v>
      </c>
      <c r="W89" s="86">
        <f t="shared" si="37"/>
        <v>9379.98</v>
      </c>
    </row>
    <row r="90" spans="1:23" ht="16.5" x14ac:dyDescent="0.25">
      <c r="A90" s="9" t="s">
        <v>17</v>
      </c>
    </row>
    <row r="91" spans="1:23" x14ac:dyDescent="0.25">
      <c r="A91" s="38" t="s">
        <v>9</v>
      </c>
    </row>
    <row r="92" spans="1:23" x14ac:dyDescent="0.25">
      <c r="A92" s="38" t="s">
        <v>10</v>
      </c>
    </row>
    <row r="93" spans="1:23" x14ac:dyDescent="0.25">
      <c r="A93" s="3"/>
      <c r="B93" s="118" t="s">
        <v>124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23" x14ac:dyDescent="0.25">
      <c r="A94" s="5"/>
      <c r="B94" s="99" t="s">
        <v>127</v>
      </c>
    </row>
    <row r="95" spans="1:23" x14ac:dyDescent="0.25">
      <c r="A95" s="8"/>
    </row>
    <row r="96" spans="1:23" s="21" customFormat="1" x14ac:dyDescent="0.25">
      <c r="A96" s="19" t="s">
        <v>121</v>
      </c>
      <c r="B96" s="20"/>
      <c r="E96" s="22"/>
      <c r="I96" s="22"/>
      <c r="J96" s="22"/>
      <c r="K96" s="22"/>
      <c r="L96" s="22"/>
      <c r="M96" s="22"/>
      <c r="N96" s="22"/>
      <c r="O96" s="22"/>
    </row>
    <row r="97" spans="1:23" s="21" customFormat="1" ht="51.75" customHeight="1" x14ac:dyDescent="0.25">
      <c r="A97" s="23" t="s">
        <v>4</v>
      </c>
      <c r="B97" s="24" t="s">
        <v>5</v>
      </c>
      <c r="C97" s="24" t="s">
        <v>62</v>
      </c>
      <c r="D97" s="24" t="s">
        <v>6</v>
      </c>
      <c r="E97" s="25" t="s">
        <v>61</v>
      </c>
      <c r="F97" s="24" t="s">
        <v>7</v>
      </c>
      <c r="G97" s="24" t="s">
        <v>64</v>
      </c>
      <c r="H97" s="24" t="s">
        <v>65</v>
      </c>
      <c r="I97" s="25" t="s">
        <v>126</v>
      </c>
      <c r="J97" s="25" t="s">
        <v>128</v>
      </c>
      <c r="K97" s="25" t="s">
        <v>7</v>
      </c>
      <c r="L97" s="25" t="s">
        <v>66</v>
      </c>
      <c r="M97" s="25" t="s">
        <v>69</v>
      </c>
      <c r="N97" s="25" t="s">
        <v>67</v>
      </c>
      <c r="O97" s="25" t="s">
        <v>68</v>
      </c>
    </row>
    <row r="98" spans="1:23" s="21" customFormat="1" x14ac:dyDescent="0.25">
      <c r="A98" s="51">
        <v>1</v>
      </c>
      <c r="B98" s="52">
        <v>2</v>
      </c>
      <c r="C98" s="52">
        <v>3</v>
      </c>
      <c r="D98" s="52">
        <v>4</v>
      </c>
      <c r="E98" s="53">
        <v>5</v>
      </c>
      <c r="F98" s="52">
        <v>6</v>
      </c>
      <c r="G98" s="52" t="s">
        <v>70</v>
      </c>
      <c r="H98" s="52" t="s">
        <v>71</v>
      </c>
      <c r="I98" s="53">
        <v>9</v>
      </c>
      <c r="J98" s="53">
        <v>10</v>
      </c>
      <c r="K98" s="53">
        <v>11</v>
      </c>
      <c r="L98" s="54" t="s">
        <v>72</v>
      </c>
      <c r="M98" s="54" t="s">
        <v>73</v>
      </c>
      <c r="N98" s="54" t="s">
        <v>74</v>
      </c>
      <c r="O98" s="54" t="s">
        <v>75</v>
      </c>
    </row>
    <row r="99" spans="1:23" s="21" customFormat="1" ht="42.75" x14ac:dyDescent="0.25">
      <c r="A99" s="55" t="s">
        <v>0</v>
      </c>
      <c r="B99" s="56" t="s">
        <v>91</v>
      </c>
      <c r="C99" s="55">
        <v>1</v>
      </c>
      <c r="D99" s="55">
        <v>2</v>
      </c>
      <c r="E99" s="29">
        <v>650</v>
      </c>
      <c r="F99" s="30">
        <v>0.23</v>
      </c>
      <c r="G99" s="29">
        <f>E99*D99</f>
        <v>1300</v>
      </c>
      <c r="H99" s="29">
        <f>G99*1.23</f>
        <v>1599</v>
      </c>
      <c r="I99" s="31">
        <v>30</v>
      </c>
      <c r="J99" s="29">
        <v>162.6</v>
      </c>
      <c r="K99" s="57">
        <v>0.23</v>
      </c>
      <c r="L99" s="29">
        <f>J99*I99</f>
        <v>4878</v>
      </c>
      <c r="M99" s="29">
        <f>L99*1.23</f>
        <v>5999.94</v>
      </c>
      <c r="N99" s="29">
        <f>G99+L99</f>
        <v>6178</v>
      </c>
      <c r="O99" s="29">
        <f>H99+M99</f>
        <v>7598.94</v>
      </c>
      <c r="P99" s="21">
        <v>300</v>
      </c>
    </row>
    <row r="100" spans="1:23" s="21" customFormat="1" ht="42.75" x14ac:dyDescent="0.25">
      <c r="A100" s="55" t="s">
        <v>1</v>
      </c>
      <c r="B100" s="56" t="s">
        <v>90</v>
      </c>
      <c r="C100" s="55">
        <v>1</v>
      </c>
      <c r="D100" s="55">
        <v>2</v>
      </c>
      <c r="E100" s="29">
        <v>650</v>
      </c>
      <c r="F100" s="30">
        <v>0.23</v>
      </c>
      <c r="G100" s="29">
        <f t="shared" ref="G100:G109" si="38">E100*D100</f>
        <v>1300</v>
      </c>
      <c r="H100" s="29">
        <f t="shared" ref="H100:H108" si="39">G100*1.23</f>
        <v>1599</v>
      </c>
      <c r="I100" s="31">
        <v>30</v>
      </c>
      <c r="J100" s="29">
        <v>162.6</v>
      </c>
      <c r="K100" s="57">
        <v>0.23</v>
      </c>
      <c r="L100" s="29">
        <f t="shared" ref="L100:L109" si="40">J100*I100</f>
        <v>4878</v>
      </c>
      <c r="M100" s="29">
        <f t="shared" ref="M100:M108" si="41">L100*1.23</f>
        <v>5999.94</v>
      </c>
      <c r="N100" s="29">
        <f t="shared" ref="N100:N108" si="42">G100+L100</f>
        <v>6178</v>
      </c>
      <c r="O100" s="29">
        <f t="shared" ref="O100:O108" si="43">H100+M100</f>
        <v>7598.94</v>
      </c>
      <c r="P100" s="21">
        <v>300</v>
      </c>
    </row>
    <row r="101" spans="1:23" s="21" customFormat="1" ht="42.75" x14ac:dyDescent="0.25">
      <c r="A101" s="55" t="s">
        <v>2</v>
      </c>
      <c r="B101" s="56" t="s">
        <v>89</v>
      </c>
      <c r="C101" s="27">
        <v>1</v>
      </c>
      <c r="D101" s="27">
        <v>2</v>
      </c>
      <c r="E101" s="29">
        <v>400</v>
      </c>
      <c r="F101" s="30">
        <v>0.23</v>
      </c>
      <c r="G101" s="29">
        <f t="shared" si="38"/>
        <v>800</v>
      </c>
      <c r="H101" s="29">
        <f t="shared" si="39"/>
        <v>984</v>
      </c>
      <c r="I101" s="31">
        <v>40</v>
      </c>
      <c r="J101" s="29">
        <v>162.6</v>
      </c>
      <c r="K101" s="57">
        <v>0.23</v>
      </c>
      <c r="L101" s="29">
        <f t="shared" si="40"/>
        <v>6504</v>
      </c>
      <c r="M101" s="29">
        <f t="shared" si="41"/>
        <v>7999.92</v>
      </c>
      <c r="N101" s="29">
        <f t="shared" si="42"/>
        <v>7304</v>
      </c>
      <c r="O101" s="29">
        <f t="shared" si="43"/>
        <v>8983.92</v>
      </c>
      <c r="P101" s="21">
        <v>300</v>
      </c>
    </row>
    <row r="102" spans="1:23" s="21" customFormat="1" ht="28.5" x14ac:dyDescent="0.25">
      <c r="A102" s="55" t="s">
        <v>3</v>
      </c>
      <c r="B102" s="56" t="s">
        <v>92</v>
      </c>
      <c r="C102" s="27">
        <v>1</v>
      </c>
      <c r="D102" s="27">
        <v>2</v>
      </c>
      <c r="E102" s="29">
        <v>400</v>
      </c>
      <c r="F102" s="30">
        <v>0.23</v>
      </c>
      <c r="G102" s="29">
        <f t="shared" si="38"/>
        <v>800</v>
      </c>
      <c r="H102" s="29">
        <f t="shared" si="39"/>
        <v>984</v>
      </c>
      <c r="I102" s="31">
        <v>40</v>
      </c>
      <c r="J102" s="29">
        <v>162.6</v>
      </c>
      <c r="K102" s="57">
        <v>0.23</v>
      </c>
      <c r="L102" s="29">
        <f t="shared" si="40"/>
        <v>6504</v>
      </c>
      <c r="M102" s="29">
        <f t="shared" si="41"/>
        <v>7999.92</v>
      </c>
      <c r="N102" s="29">
        <f t="shared" si="42"/>
        <v>7304</v>
      </c>
      <c r="O102" s="29">
        <f t="shared" si="43"/>
        <v>8983.92</v>
      </c>
      <c r="P102" s="21">
        <v>300</v>
      </c>
    </row>
    <row r="103" spans="1:23" s="21" customFormat="1" ht="42.75" x14ac:dyDescent="0.25">
      <c r="A103" s="55" t="s">
        <v>94</v>
      </c>
      <c r="B103" s="56" t="s">
        <v>96</v>
      </c>
      <c r="C103" s="27">
        <v>2</v>
      </c>
      <c r="D103" s="27">
        <v>4</v>
      </c>
      <c r="E103" s="29">
        <v>400</v>
      </c>
      <c r="F103" s="30">
        <v>0.23</v>
      </c>
      <c r="G103" s="29">
        <f t="shared" si="38"/>
        <v>1600</v>
      </c>
      <c r="H103" s="29">
        <f t="shared" si="39"/>
        <v>1968</v>
      </c>
      <c r="I103" s="31">
        <v>40</v>
      </c>
      <c r="J103" s="29">
        <v>162.6</v>
      </c>
      <c r="K103" s="57">
        <v>0.23</v>
      </c>
      <c r="L103" s="29">
        <f t="shared" si="40"/>
        <v>6504</v>
      </c>
      <c r="M103" s="29">
        <f t="shared" si="41"/>
        <v>7999.92</v>
      </c>
      <c r="N103" s="29">
        <f t="shared" si="42"/>
        <v>8104</v>
      </c>
      <c r="O103" s="29">
        <f t="shared" si="43"/>
        <v>9967.92</v>
      </c>
      <c r="P103" s="21">
        <v>300</v>
      </c>
    </row>
    <row r="104" spans="1:23" s="21" customFormat="1" ht="42.75" x14ac:dyDescent="0.25">
      <c r="A104" s="55" t="s">
        <v>45</v>
      </c>
      <c r="B104" s="56" t="s">
        <v>93</v>
      </c>
      <c r="C104" s="27">
        <v>1</v>
      </c>
      <c r="D104" s="27">
        <v>2</v>
      </c>
      <c r="E104" s="29">
        <v>400</v>
      </c>
      <c r="F104" s="30">
        <v>0.23</v>
      </c>
      <c r="G104" s="29">
        <f t="shared" si="38"/>
        <v>800</v>
      </c>
      <c r="H104" s="29">
        <f t="shared" si="39"/>
        <v>984</v>
      </c>
      <c r="I104" s="31">
        <v>40</v>
      </c>
      <c r="J104" s="29">
        <v>162.6</v>
      </c>
      <c r="K104" s="57">
        <v>0.23</v>
      </c>
      <c r="L104" s="29">
        <f t="shared" si="40"/>
        <v>6504</v>
      </c>
      <c r="M104" s="29">
        <f t="shared" si="41"/>
        <v>7999.92</v>
      </c>
      <c r="N104" s="29">
        <f t="shared" si="42"/>
        <v>7304</v>
      </c>
      <c r="O104" s="29">
        <f t="shared" si="43"/>
        <v>8983.92</v>
      </c>
      <c r="P104" s="21">
        <v>300</v>
      </c>
    </row>
    <row r="105" spans="1:23" s="21" customFormat="1" ht="71.25" x14ac:dyDescent="0.25">
      <c r="A105" s="55"/>
      <c r="B105" s="56" t="s">
        <v>97</v>
      </c>
      <c r="C105" s="27">
        <v>3</v>
      </c>
      <c r="D105" s="27">
        <v>6</v>
      </c>
      <c r="E105" s="29">
        <v>400</v>
      </c>
      <c r="F105" s="30">
        <v>0.23</v>
      </c>
      <c r="G105" s="29">
        <f t="shared" si="38"/>
        <v>2400</v>
      </c>
      <c r="H105" s="29">
        <f t="shared" si="39"/>
        <v>2952</v>
      </c>
      <c r="I105" s="31">
        <v>40</v>
      </c>
      <c r="J105" s="29">
        <v>162.6</v>
      </c>
      <c r="K105" s="57">
        <v>0.23</v>
      </c>
      <c r="L105" s="29">
        <f t="shared" si="40"/>
        <v>6504</v>
      </c>
      <c r="M105" s="29">
        <f t="shared" si="41"/>
        <v>7999.92</v>
      </c>
      <c r="N105" s="29">
        <f t="shared" si="42"/>
        <v>8904</v>
      </c>
      <c r="O105" s="29">
        <f t="shared" si="43"/>
        <v>10951.92</v>
      </c>
    </row>
    <row r="106" spans="1:23" s="21" customFormat="1" ht="42.75" x14ac:dyDescent="0.25">
      <c r="A106" s="55"/>
      <c r="B106" s="56" t="s">
        <v>48</v>
      </c>
      <c r="C106" s="27">
        <v>1</v>
      </c>
      <c r="D106" s="27">
        <v>2</v>
      </c>
      <c r="E106" s="29">
        <v>400</v>
      </c>
      <c r="F106" s="30">
        <v>0.23</v>
      </c>
      <c r="G106" s="29">
        <f t="shared" si="38"/>
        <v>800</v>
      </c>
      <c r="H106" s="29">
        <f t="shared" si="39"/>
        <v>984</v>
      </c>
      <c r="I106" s="31">
        <v>40</v>
      </c>
      <c r="J106" s="29">
        <v>162.6</v>
      </c>
      <c r="K106" s="57">
        <v>0.23</v>
      </c>
      <c r="L106" s="29">
        <f t="shared" si="40"/>
        <v>6504</v>
      </c>
      <c r="M106" s="29">
        <f t="shared" si="41"/>
        <v>7999.92</v>
      </c>
      <c r="N106" s="29">
        <f t="shared" si="42"/>
        <v>7304</v>
      </c>
      <c r="O106" s="29">
        <f t="shared" si="43"/>
        <v>8983.92</v>
      </c>
    </row>
    <row r="107" spans="1:23" s="21" customFormat="1" ht="42.75" x14ac:dyDescent="0.25">
      <c r="A107" s="55"/>
      <c r="B107" s="56" t="s">
        <v>36</v>
      </c>
      <c r="C107" s="27">
        <v>1</v>
      </c>
      <c r="D107" s="27">
        <v>2</v>
      </c>
      <c r="E107" s="29">
        <v>400</v>
      </c>
      <c r="F107" s="30">
        <v>0.23</v>
      </c>
      <c r="G107" s="29">
        <f t="shared" si="38"/>
        <v>800</v>
      </c>
      <c r="H107" s="29">
        <f t="shared" si="39"/>
        <v>984</v>
      </c>
      <c r="I107" s="31">
        <v>40</v>
      </c>
      <c r="J107" s="29">
        <v>162.6</v>
      </c>
      <c r="K107" s="57">
        <v>0.23</v>
      </c>
      <c r="L107" s="29">
        <f t="shared" si="40"/>
        <v>6504</v>
      </c>
      <c r="M107" s="29">
        <f t="shared" si="41"/>
        <v>7999.92</v>
      </c>
      <c r="N107" s="29">
        <f t="shared" si="42"/>
        <v>7304</v>
      </c>
      <c r="O107" s="29">
        <f t="shared" si="43"/>
        <v>8983.92</v>
      </c>
    </row>
    <row r="108" spans="1:23" s="21" customFormat="1" ht="42.75" x14ac:dyDescent="0.25">
      <c r="A108" s="55"/>
      <c r="B108" s="56" t="s">
        <v>43</v>
      </c>
      <c r="C108" s="27">
        <v>1</v>
      </c>
      <c r="D108" s="27">
        <v>2</v>
      </c>
      <c r="E108" s="29">
        <v>400</v>
      </c>
      <c r="F108" s="30">
        <v>0.23</v>
      </c>
      <c r="G108" s="29">
        <f t="shared" si="38"/>
        <v>800</v>
      </c>
      <c r="H108" s="29">
        <f t="shared" si="39"/>
        <v>984</v>
      </c>
      <c r="I108" s="31">
        <v>40</v>
      </c>
      <c r="J108" s="29">
        <v>162.6</v>
      </c>
      <c r="K108" s="57">
        <v>0.23</v>
      </c>
      <c r="L108" s="29">
        <f t="shared" si="40"/>
        <v>6504</v>
      </c>
      <c r="M108" s="29">
        <f t="shared" si="41"/>
        <v>7999.92</v>
      </c>
      <c r="N108" s="29">
        <f t="shared" si="42"/>
        <v>7304</v>
      </c>
      <c r="O108" s="29">
        <f t="shared" si="43"/>
        <v>8983.92</v>
      </c>
    </row>
    <row r="109" spans="1:23" s="21" customFormat="1" ht="71.25" x14ac:dyDescent="0.25">
      <c r="A109" s="55"/>
      <c r="B109" s="56" t="s">
        <v>98</v>
      </c>
      <c r="C109" s="27">
        <v>2</v>
      </c>
      <c r="D109" s="27">
        <v>4</v>
      </c>
      <c r="E109" s="29">
        <v>3000</v>
      </c>
      <c r="F109" s="30">
        <v>0.23</v>
      </c>
      <c r="G109" s="29">
        <f t="shared" si="38"/>
        <v>12000</v>
      </c>
      <c r="H109" s="29">
        <f>G109*1.23</f>
        <v>14760</v>
      </c>
      <c r="I109" s="31">
        <v>30</v>
      </c>
      <c r="J109" s="29">
        <v>162.6</v>
      </c>
      <c r="K109" s="57">
        <v>0.23</v>
      </c>
      <c r="L109" s="29">
        <f t="shared" si="40"/>
        <v>4878</v>
      </c>
      <c r="M109" s="29">
        <f>L109*1.23</f>
        <v>5999.94</v>
      </c>
      <c r="N109" s="29">
        <f>G109+L109</f>
        <v>16878</v>
      </c>
      <c r="O109" s="29">
        <f>H109+M109</f>
        <v>20759.939999999999</v>
      </c>
    </row>
    <row r="110" spans="1:23" s="21" customFormat="1" x14ac:dyDescent="0.25">
      <c r="A110" s="106" t="s">
        <v>8</v>
      </c>
      <c r="B110" s="107"/>
      <c r="C110" s="107"/>
      <c r="D110" s="107"/>
      <c r="E110" s="107"/>
      <c r="F110" s="107"/>
      <c r="G110" s="107"/>
      <c r="H110" s="107"/>
      <c r="I110" s="108"/>
      <c r="J110" s="108"/>
      <c r="K110" s="108"/>
      <c r="L110" s="108"/>
      <c r="M110" s="109"/>
      <c r="N110" s="29">
        <f>SUM(N99:N109)</f>
        <v>90066</v>
      </c>
      <c r="O110" s="25">
        <f>SUM(O99:O109)</f>
        <v>110781.18</v>
      </c>
      <c r="V110" s="86">
        <f t="shared" ref="V110:W110" si="44">N110</f>
        <v>90066</v>
      </c>
      <c r="W110" s="86">
        <f t="shared" si="44"/>
        <v>110781.18</v>
      </c>
    </row>
    <row r="111" spans="1:23" ht="16.5" x14ac:dyDescent="0.25">
      <c r="A111" s="97" t="s">
        <v>15</v>
      </c>
    </row>
    <row r="112" spans="1:23" x14ac:dyDescent="0.25">
      <c r="A112" s="38" t="s">
        <v>9</v>
      </c>
    </row>
    <row r="113" spans="1:23" x14ac:dyDescent="0.25">
      <c r="A113" s="38" t="s">
        <v>10</v>
      </c>
    </row>
    <row r="114" spans="1:23" x14ac:dyDescent="0.25">
      <c r="A114" s="13"/>
      <c r="B114" s="118" t="s">
        <v>124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:23" x14ac:dyDescent="0.25">
      <c r="A115" s="6"/>
      <c r="B115" s="99" t="s">
        <v>127</v>
      </c>
    </row>
    <row r="116" spans="1:23" s="1" customFormat="1" x14ac:dyDescent="0.25">
      <c r="A116" s="15" t="s">
        <v>122</v>
      </c>
      <c r="B116" s="18"/>
      <c r="E116" s="16"/>
      <c r="I116" s="16"/>
      <c r="J116" s="16"/>
      <c r="K116" s="16"/>
      <c r="L116" s="16"/>
      <c r="M116" s="16"/>
      <c r="N116" s="16"/>
      <c r="O116" s="16"/>
    </row>
    <row r="117" spans="1:23" s="21" customFormat="1" ht="51.75" customHeight="1" x14ac:dyDescent="0.25">
      <c r="A117" s="23" t="s">
        <v>4</v>
      </c>
      <c r="B117" s="24" t="s">
        <v>5</v>
      </c>
      <c r="C117" s="24" t="s">
        <v>62</v>
      </c>
      <c r="D117" s="24" t="s">
        <v>6</v>
      </c>
      <c r="E117" s="25" t="s">
        <v>61</v>
      </c>
      <c r="F117" s="24" t="s">
        <v>7</v>
      </c>
      <c r="G117" s="24" t="s">
        <v>64</v>
      </c>
      <c r="H117" s="24" t="s">
        <v>65</v>
      </c>
      <c r="I117" s="25" t="s">
        <v>126</v>
      </c>
      <c r="J117" s="25" t="s">
        <v>128</v>
      </c>
      <c r="K117" s="25" t="s">
        <v>7</v>
      </c>
      <c r="L117" s="25" t="s">
        <v>66</v>
      </c>
      <c r="M117" s="25" t="s">
        <v>69</v>
      </c>
      <c r="N117" s="25" t="s">
        <v>67</v>
      </c>
      <c r="O117" s="25" t="s">
        <v>68</v>
      </c>
    </row>
    <row r="118" spans="1:23" s="21" customFormat="1" x14ac:dyDescent="0.25">
      <c r="A118" s="23">
        <v>1</v>
      </c>
      <c r="B118" s="24">
        <v>2</v>
      </c>
      <c r="C118" s="24">
        <v>3</v>
      </c>
      <c r="D118" s="24">
        <v>4</v>
      </c>
      <c r="E118" s="26">
        <v>5</v>
      </c>
      <c r="F118" s="24">
        <v>6</v>
      </c>
      <c r="G118" s="24" t="s">
        <v>70</v>
      </c>
      <c r="H118" s="24" t="s">
        <v>71</v>
      </c>
      <c r="I118" s="26">
        <v>9</v>
      </c>
      <c r="J118" s="26">
        <v>10</v>
      </c>
      <c r="K118" s="26">
        <v>11</v>
      </c>
      <c r="L118" s="25" t="s">
        <v>72</v>
      </c>
      <c r="M118" s="25" t="s">
        <v>73</v>
      </c>
      <c r="N118" s="25" t="s">
        <v>74</v>
      </c>
      <c r="O118" s="25" t="s">
        <v>75</v>
      </c>
    </row>
    <row r="119" spans="1:23" s="21" customFormat="1" ht="43.5" thickBot="1" x14ac:dyDescent="0.3">
      <c r="A119" s="58" t="s">
        <v>1</v>
      </c>
      <c r="B119" s="59" t="s">
        <v>100</v>
      </c>
      <c r="C119" s="60">
        <v>1</v>
      </c>
      <c r="D119" s="60">
        <v>2</v>
      </c>
      <c r="E119" s="61">
        <v>7000</v>
      </c>
      <c r="F119" s="62">
        <v>0.23</v>
      </c>
      <c r="G119" s="61">
        <f>E119*D119</f>
        <v>14000</v>
      </c>
      <c r="H119" s="61">
        <f>G119*1.23</f>
        <v>17220</v>
      </c>
      <c r="I119" s="63">
        <v>10</v>
      </c>
      <c r="J119" s="61">
        <v>162.6</v>
      </c>
      <c r="K119" s="64">
        <v>0.23</v>
      </c>
      <c r="L119" s="61">
        <f>J119*I119</f>
        <v>1626</v>
      </c>
      <c r="M119" s="61">
        <f>L119*1.23</f>
        <v>1999.98</v>
      </c>
      <c r="N119" s="61">
        <f>L119+G119</f>
        <v>15626</v>
      </c>
      <c r="O119" s="61">
        <f>H119+M119</f>
        <v>19219.98</v>
      </c>
    </row>
    <row r="120" spans="1:23" s="21" customFormat="1" ht="43.5" thickBot="1" x14ac:dyDescent="0.3">
      <c r="A120" s="58" t="s">
        <v>2</v>
      </c>
      <c r="B120" s="59" t="s">
        <v>99</v>
      </c>
      <c r="C120" s="60">
        <v>1</v>
      </c>
      <c r="D120" s="60">
        <v>4</v>
      </c>
      <c r="E120" s="61">
        <v>2000</v>
      </c>
      <c r="F120" s="62">
        <v>0.23</v>
      </c>
      <c r="G120" s="61">
        <f>E120*D120</f>
        <v>8000</v>
      </c>
      <c r="H120" s="61">
        <f>G120*1.23</f>
        <v>9840</v>
      </c>
      <c r="I120" s="63">
        <v>10</v>
      </c>
      <c r="J120" s="61">
        <v>162.6</v>
      </c>
      <c r="K120" s="64">
        <v>0.23</v>
      </c>
      <c r="L120" s="61">
        <f>J120*I120</f>
        <v>1626</v>
      </c>
      <c r="M120" s="61">
        <f>L120*1.23</f>
        <v>1999.98</v>
      </c>
      <c r="N120" s="61">
        <f>L120+G120</f>
        <v>9626</v>
      </c>
      <c r="O120" s="61">
        <f>H120+M120</f>
        <v>11839.98</v>
      </c>
      <c r="P120" s="21">
        <v>4000</v>
      </c>
      <c r="Q120" s="21" t="s">
        <v>34</v>
      </c>
    </row>
    <row r="121" spans="1:23" s="21" customFormat="1" ht="15.75" thickBot="1" x14ac:dyDescent="0.3">
      <c r="A121" s="114" t="s">
        <v>8</v>
      </c>
      <c r="B121" s="115"/>
      <c r="C121" s="115"/>
      <c r="D121" s="115"/>
      <c r="E121" s="115"/>
      <c r="F121" s="115"/>
      <c r="G121" s="115"/>
      <c r="H121" s="115"/>
      <c r="I121" s="116"/>
      <c r="J121" s="116"/>
      <c r="K121" s="116"/>
      <c r="L121" s="116"/>
      <c r="M121" s="117"/>
      <c r="N121" s="61">
        <f>SUM(N119:N120)</f>
        <v>25252</v>
      </c>
      <c r="O121" s="66">
        <f>SUM(O119:O120)</f>
        <v>31059.96</v>
      </c>
      <c r="V121" s="86">
        <f t="shared" ref="V121:W121" si="45">N121</f>
        <v>25252</v>
      </c>
      <c r="W121" s="86">
        <f t="shared" si="45"/>
        <v>31059.96</v>
      </c>
    </row>
    <row r="122" spans="1:23" ht="16.5" x14ac:dyDescent="0.25">
      <c r="A122" s="97" t="s">
        <v>15</v>
      </c>
    </row>
    <row r="123" spans="1:23" x14ac:dyDescent="0.25">
      <c r="A123" s="38" t="s">
        <v>9</v>
      </c>
    </row>
    <row r="124" spans="1:23" x14ac:dyDescent="0.25">
      <c r="A124" s="38" t="s">
        <v>10</v>
      </c>
    </row>
    <row r="125" spans="1:23" x14ac:dyDescent="0.25">
      <c r="A125" s="13"/>
      <c r="B125" s="118" t="s">
        <v>124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1:23" x14ac:dyDescent="0.25">
      <c r="A126" s="11"/>
      <c r="B126" s="99" t="s">
        <v>127</v>
      </c>
    </row>
    <row r="127" spans="1:23" s="21" customFormat="1" x14ac:dyDescent="0.25">
      <c r="A127" s="19" t="s">
        <v>21</v>
      </c>
      <c r="B127" s="20"/>
      <c r="E127" s="22"/>
      <c r="I127" s="22"/>
      <c r="J127" s="22"/>
      <c r="K127" s="22"/>
      <c r="L127" s="22"/>
      <c r="M127" s="22"/>
      <c r="N127" s="22"/>
      <c r="O127" s="22"/>
    </row>
    <row r="128" spans="1:23" s="21" customFormat="1" ht="51.75" customHeight="1" x14ac:dyDescent="0.25">
      <c r="A128" s="23" t="s">
        <v>4</v>
      </c>
      <c r="B128" s="24" t="s">
        <v>5</v>
      </c>
      <c r="C128" s="24" t="s">
        <v>62</v>
      </c>
      <c r="D128" s="24" t="s">
        <v>6</v>
      </c>
      <c r="E128" s="25" t="s">
        <v>61</v>
      </c>
      <c r="F128" s="24" t="s">
        <v>7</v>
      </c>
      <c r="G128" s="24" t="s">
        <v>64</v>
      </c>
      <c r="H128" s="24" t="s">
        <v>65</v>
      </c>
      <c r="I128" s="25" t="s">
        <v>126</v>
      </c>
      <c r="J128" s="25" t="s">
        <v>128</v>
      </c>
      <c r="K128" s="25" t="s">
        <v>7</v>
      </c>
      <c r="L128" s="25" t="s">
        <v>66</v>
      </c>
      <c r="M128" s="25" t="s">
        <v>69</v>
      </c>
      <c r="N128" s="25" t="s">
        <v>67</v>
      </c>
      <c r="O128" s="25" t="s">
        <v>68</v>
      </c>
    </row>
    <row r="129" spans="1:23" s="21" customFormat="1" x14ac:dyDescent="0.25">
      <c r="A129" s="23">
        <v>1</v>
      </c>
      <c r="B129" s="24">
        <v>2</v>
      </c>
      <c r="C129" s="24">
        <v>3</v>
      </c>
      <c r="D129" s="24">
        <v>4</v>
      </c>
      <c r="E129" s="26">
        <v>5</v>
      </c>
      <c r="F129" s="24">
        <v>6</v>
      </c>
      <c r="G129" s="24" t="s">
        <v>70</v>
      </c>
      <c r="H129" s="24" t="s">
        <v>71</v>
      </c>
      <c r="I129" s="26">
        <v>9</v>
      </c>
      <c r="J129" s="26">
        <v>10</v>
      </c>
      <c r="K129" s="26">
        <v>11</v>
      </c>
      <c r="L129" s="25" t="s">
        <v>72</v>
      </c>
      <c r="M129" s="25" t="s">
        <v>73</v>
      </c>
      <c r="N129" s="25" t="s">
        <v>74</v>
      </c>
      <c r="O129" s="25" t="s">
        <v>75</v>
      </c>
    </row>
    <row r="130" spans="1:23" s="21" customFormat="1" ht="42.75" x14ac:dyDescent="0.25">
      <c r="A130" s="27" t="s">
        <v>0</v>
      </c>
      <c r="B130" s="28" t="s">
        <v>119</v>
      </c>
      <c r="C130" s="27">
        <v>2</v>
      </c>
      <c r="D130" s="27">
        <v>4</v>
      </c>
      <c r="E130" s="29">
        <v>3000</v>
      </c>
      <c r="F130" s="30">
        <v>0.23</v>
      </c>
      <c r="G130" s="29">
        <f>E130*D130</f>
        <v>12000</v>
      </c>
      <c r="H130" s="29">
        <f>G130*1.23</f>
        <v>14760</v>
      </c>
      <c r="I130" s="31">
        <v>30</v>
      </c>
      <c r="J130" s="29">
        <v>162.6</v>
      </c>
      <c r="K130" s="32">
        <v>0.23</v>
      </c>
      <c r="L130" s="29">
        <f>J130*I130</f>
        <v>4878</v>
      </c>
      <c r="M130" s="29">
        <f>L130*1.23</f>
        <v>5999.94</v>
      </c>
      <c r="N130" s="29">
        <f>L130+G130</f>
        <v>16878</v>
      </c>
      <c r="O130" s="29">
        <f>M130+N130</f>
        <v>22877.94</v>
      </c>
      <c r="P130" s="86">
        <f>SUM(N130:O130)</f>
        <v>39755.94</v>
      </c>
    </row>
    <row r="131" spans="1:23" s="21" customFormat="1" x14ac:dyDescent="0.25">
      <c r="A131" s="110" t="s">
        <v>8</v>
      </c>
      <c r="B131" s="110"/>
      <c r="C131" s="110"/>
      <c r="D131" s="110"/>
      <c r="E131" s="110"/>
      <c r="F131" s="110"/>
      <c r="G131" s="110"/>
      <c r="H131" s="110"/>
      <c r="I131" s="111"/>
      <c r="J131" s="111"/>
      <c r="K131" s="111"/>
      <c r="L131" s="111"/>
      <c r="M131" s="111"/>
      <c r="N131" s="29">
        <v>16878</v>
      </c>
      <c r="O131" s="29">
        <v>22877.94</v>
      </c>
      <c r="V131" s="86">
        <f t="shared" ref="V131:W131" si="46">N131</f>
        <v>16878</v>
      </c>
      <c r="W131" s="86">
        <f t="shared" si="46"/>
        <v>22877.94</v>
      </c>
    </row>
    <row r="132" spans="1:23" ht="16.5" x14ac:dyDescent="0.25">
      <c r="A132" s="12"/>
    </row>
    <row r="133" spans="1:23" ht="16.5" x14ac:dyDescent="0.25">
      <c r="A133" s="97" t="s">
        <v>15</v>
      </c>
    </row>
    <row r="134" spans="1:23" x14ac:dyDescent="0.25">
      <c r="A134" s="38" t="s">
        <v>9</v>
      </c>
    </row>
    <row r="135" spans="1:23" x14ac:dyDescent="0.25">
      <c r="A135" s="38" t="s">
        <v>10</v>
      </c>
    </row>
    <row r="136" spans="1:23" x14ac:dyDescent="0.25">
      <c r="A136" s="98"/>
    </row>
    <row r="137" spans="1:23" x14ac:dyDescent="0.25">
      <c r="A137" s="5"/>
      <c r="B137" s="118" t="s">
        <v>124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1:23" x14ac:dyDescent="0.25">
      <c r="A138" s="5"/>
      <c r="B138" s="99" t="s">
        <v>127</v>
      </c>
    </row>
    <row r="139" spans="1:23" x14ac:dyDescent="0.25">
      <c r="A139" s="5"/>
    </row>
    <row r="140" spans="1:23" s="21" customFormat="1" x14ac:dyDescent="0.25">
      <c r="A140" s="19" t="s">
        <v>22</v>
      </c>
      <c r="B140" s="20"/>
      <c r="E140" s="22"/>
      <c r="I140" s="22"/>
      <c r="J140" s="22"/>
      <c r="K140" s="22"/>
      <c r="L140" s="22"/>
      <c r="M140" s="22"/>
      <c r="N140" s="22"/>
      <c r="O140" s="22"/>
    </row>
    <row r="141" spans="1:23" s="21" customFormat="1" ht="51.75" customHeight="1" x14ac:dyDescent="0.25">
      <c r="A141" s="23" t="s">
        <v>4</v>
      </c>
      <c r="B141" s="24" t="s">
        <v>5</v>
      </c>
      <c r="C141" s="24" t="s">
        <v>62</v>
      </c>
      <c r="D141" s="24" t="s">
        <v>6</v>
      </c>
      <c r="E141" s="25" t="s">
        <v>61</v>
      </c>
      <c r="F141" s="24" t="s">
        <v>7</v>
      </c>
      <c r="G141" s="24" t="s">
        <v>64</v>
      </c>
      <c r="H141" s="24" t="s">
        <v>65</v>
      </c>
      <c r="I141" s="25" t="s">
        <v>126</v>
      </c>
      <c r="J141" s="25" t="s">
        <v>128</v>
      </c>
      <c r="K141" s="25" t="s">
        <v>7</v>
      </c>
      <c r="L141" s="25" t="s">
        <v>66</v>
      </c>
      <c r="M141" s="25" t="s">
        <v>69</v>
      </c>
      <c r="N141" s="25" t="s">
        <v>67</v>
      </c>
      <c r="O141" s="25" t="s">
        <v>68</v>
      </c>
    </row>
    <row r="142" spans="1:23" s="21" customFormat="1" x14ac:dyDescent="0.25">
      <c r="A142" s="23">
        <v>1</v>
      </c>
      <c r="B142" s="24">
        <v>2</v>
      </c>
      <c r="C142" s="24">
        <v>3</v>
      </c>
      <c r="D142" s="24">
        <v>4</v>
      </c>
      <c r="E142" s="26">
        <v>5</v>
      </c>
      <c r="F142" s="24">
        <v>6</v>
      </c>
      <c r="G142" s="24" t="s">
        <v>70</v>
      </c>
      <c r="H142" s="24" t="s">
        <v>71</v>
      </c>
      <c r="I142" s="26">
        <v>9</v>
      </c>
      <c r="J142" s="26">
        <v>10</v>
      </c>
      <c r="K142" s="26">
        <v>11</v>
      </c>
      <c r="L142" s="25" t="s">
        <v>72</v>
      </c>
      <c r="M142" s="25" t="s">
        <v>73</v>
      </c>
      <c r="N142" s="25" t="s">
        <v>74</v>
      </c>
      <c r="O142" s="25" t="s">
        <v>75</v>
      </c>
    </row>
    <row r="143" spans="1:23" s="21" customFormat="1" ht="57" x14ac:dyDescent="0.25">
      <c r="A143" s="27" t="s">
        <v>0</v>
      </c>
      <c r="B143" s="28" t="s">
        <v>78</v>
      </c>
      <c r="C143" s="27">
        <v>1</v>
      </c>
      <c r="D143" s="27">
        <v>6</v>
      </c>
      <c r="E143" s="29">
        <v>4000</v>
      </c>
      <c r="F143" s="30">
        <v>0.23</v>
      </c>
      <c r="G143" s="29">
        <f>E143*D143</f>
        <v>24000</v>
      </c>
      <c r="H143" s="29">
        <f>G143*1.23</f>
        <v>29520</v>
      </c>
      <c r="I143" s="31">
        <v>30</v>
      </c>
      <c r="J143" s="29">
        <v>162.6</v>
      </c>
      <c r="K143" s="32">
        <v>0.23</v>
      </c>
      <c r="L143" s="29">
        <f>J143*I143</f>
        <v>4878</v>
      </c>
      <c r="M143" s="29">
        <f>L143*1.23</f>
        <v>5999.94</v>
      </c>
      <c r="N143" s="29">
        <f>G143+L143</f>
        <v>28878</v>
      </c>
      <c r="O143" s="29">
        <f>H143+M143</f>
        <v>35519.94</v>
      </c>
      <c r="P143" s="21" t="s">
        <v>31</v>
      </c>
    </row>
    <row r="144" spans="1:23" s="21" customFormat="1" ht="57" x14ac:dyDescent="0.25">
      <c r="A144" s="27" t="s">
        <v>1</v>
      </c>
      <c r="B144" s="28" t="s">
        <v>79</v>
      </c>
      <c r="C144" s="27">
        <v>1</v>
      </c>
      <c r="D144" s="27">
        <v>8</v>
      </c>
      <c r="E144" s="29">
        <v>4000</v>
      </c>
      <c r="F144" s="30">
        <v>0.23</v>
      </c>
      <c r="G144" s="29">
        <f t="shared" ref="G144:G146" si="47">E144*D144</f>
        <v>32000</v>
      </c>
      <c r="H144" s="29">
        <f t="shared" ref="H144:H146" si="48">G144*1.23</f>
        <v>39360</v>
      </c>
      <c r="I144" s="31">
        <v>30</v>
      </c>
      <c r="J144" s="29">
        <v>162.6</v>
      </c>
      <c r="K144" s="32">
        <v>0.23</v>
      </c>
      <c r="L144" s="29">
        <f t="shared" ref="L144:L146" si="49">J144*I144</f>
        <v>4878</v>
      </c>
      <c r="M144" s="29">
        <f t="shared" ref="M144:M146" si="50">L144*1.23</f>
        <v>5999.94</v>
      </c>
      <c r="N144" s="29">
        <f t="shared" ref="N144:N146" si="51">G144+L144</f>
        <v>36878</v>
      </c>
      <c r="O144" s="29">
        <f t="shared" ref="O144:O146" si="52">H144+M144</f>
        <v>45359.94</v>
      </c>
    </row>
    <row r="145" spans="1:23" s="21" customFormat="1" ht="57" x14ac:dyDescent="0.25">
      <c r="A145" s="27" t="s">
        <v>2</v>
      </c>
      <c r="B145" s="28" t="s">
        <v>80</v>
      </c>
      <c r="C145" s="27">
        <v>1</v>
      </c>
      <c r="D145" s="27">
        <v>9</v>
      </c>
      <c r="E145" s="29">
        <v>4000</v>
      </c>
      <c r="F145" s="30">
        <v>0.23</v>
      </c>
      <c r="G145" s="29">
        <f t="shared" si="47"/>
        <v>36000</v>
      </c>
      <c r="H145" s="29">
        <f t="shared" si="48"/>
        <v>44280</v>
      </c>
      <c r="I145" s="31">
        <v>30</v>
      </c>
      <c r="J145" s="29">
        <v>162.6</v>
      </c>
      <c r="K145" s="32">
        <v>0.23</v>
      </c>
      <c r="L145" s="29">
        <f t="shared" si="49"/>
        <v>4878</v>
      </c>
      <c r="M145" s="29">
        <f t="shared" si="50"/>
        <v>5999.94</v>
      </c>
      <c r="N145" s="29">
        <f t="shared" si="51"/>
        <v>40878</v>
      </c>
      <c r="O145" s="29">
        <f t="shared" si="52"/>
        <v>50279.94</v>
      </c>
    </row>
    <row r="146" spans="1:23" s="21" customFormat="1" ht="42.75" x14ac:dyDescent="0.25">
      <c r="A146" s="27" t="s">
        <v>3</v>
      </c>
      <c r="B146" s="28" t="s">
        <v>81</v>
      </c>
      <c r="C146" s="27">
        <v>1</v>
      </c>
      <c r="D146" s="27">
        <v>2</v>
      </c>
      <c r="E146" s="29">
        <v>1000</v>
      </c>
      <c r="F146" s="30">
        <v>0.23</v>
      </c>
      <c r="G146" s="29">
        <f t="shared" si="47"/>
        <v>2000</v>
      </c>
      <c r="H146" s="29">
        <f t="shared" si="48"/>
        <v>2460</v>
      </c>
      <c r="I146" s="31">
        <v>20</v>
      </c>
      <c r="J146" s="29">
        <v>162.6</v>
      </c>
      <c r="K146" s="32">
        <v>0.23</v>
      </c>
      <c r="L146" s="29">
        <f t="shared" si="49"/>
        <v>3252</v>
      </c>
      <c r="M146" s="29">
        <f t="shared" si="50"/>
        <v>3999.96</v>
      </c>
      <c r="N146" s="29">
        <f t="shared" si="51"/>
        <v>5252</v>
      </c>
      <c r="O146" s="29">
        <f t="shared" si="52"/>
        <v>6459.96</v>
      </c>
    </row>
    <row r="147" spans="1:23" s="21" customFormat="1" x14ac:dyDescent="0.25">
      <c r="A147" s="106" t="s">
        <v>8</v>
      </c>
      <c r="B147" s="107"/>
      <c r="C147" s="107"/>
      <c r="D147" s="107"/>
      <c r="E147" s="107"/>
      <c r="F147" s="107"/>
      <c r="G147" s="107"/>
      <c r="H147" s="107"/>
      <c r="I147" s="108"/>
      <c r="J147" s="108"/>
      <c r="K147" s="108"/>
      <c r="L147" s="108"/>
      <c r="M147" s="109"/>
      <c r="N147" s="29">
        <f>SUM(N143:N146)</f>
        <v>111886</v>
      </c>
      <c r="O147" s="29">
        <f>SUM(O143:O146)</f>
        <v>137619.78</v>
      </c>
      <c r="V147" s="86">
        <f t="shared" ref="V147:W147" si="53">N147</f>
        <v>111886</v>
      </c>
      <c r="W147" s="86">
        <f t="shared" si="53"/>
        <v>137619.78</v>
      </c>
    </row>
    <row r="148" spans="1:23" ht="16.5" x14ac:dyDescent="0.25">
      <c r="A148" s="12"/>
    </row>
    <row r="149" spans="1:23" ht="16.5" x14ac:dyDescent="0.25">
      <c r="A149" s="97" t="s">
        <v>15</v>
      </c>
    </row>
    <row r="150" spans="1:23" x14ac:dyDescent="0.25">
      <c r="A150" s="38" t="s">
        <v>9</v>
      </c>
    </row>
    <row r="151" spans="1:23" x14ac:dyDescent="0.25">
      <c r="A151" s="38" t="s">
        <v>10</v>
      </c>
    </row>
    <row r="152" spans="1:23" x14ac:dyDescent="0.25">
      <c r="A152" s="5"/>
      <c r="B152" s="118" t="s">
        <v>124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1:23" x14ac:dyDescent="0.25">
      <c r="A153" s="3"/>
      <c r="B153" s="99" t="s">
        <v>127</v>
      </c>
    </row>
    <row r="154" spans="1:23" x14ac:dyDescent="0.25">
      <c r="A154" s="3"/>
    </row>
    <row r="155" spans="1:23" s="21" customFormat="1" x14ac:dyDescent="0.25">
      <c r="A155" s="19" t="s">
        <v>23</v>
      </c>
      <c r="B155" s="20"/>
      <c r="E155" s="22"/>
      <c r="I155" s="22"/>
      <c r="J155" s="22"/>
      <c r="K155" s="22"/>
      <c r="L155" s="22"/>
      <c r="M155" s="22"/>
      <c r="N155" s="22"/>
      <c r="O155" s="22"/>
    </row>
    <row r="156" spans="1:23" s="21" customFormat="1" ht="51.75" customHeight="1" x14ac:dyDescent="0.25">
      <c r="A156" s="23" t="s">
        <v>4</v>
      </c>
      <c r="B156" s="24" t="s">
        <v>5</v>
      </c>
      <c r="C156" s="24" t="s">
        <v>62</v>
      </c>
      <c r="D156" s="24" t="s">
        <v>6</v>
      </c>
      <c r="E156" s="25" t="s">
        <v>61</v>
      </c>
      <c r="F156" s="24" t="s">
        <v>7</v>
      </c>
      <c r="G156" s="24" t="s">
        <v>64</v>
      </c>
      <c r="H156" s="24" t="s">
        <v>65</v>
      </c>
      <c r="I156" s="25" t="s">
        <v>126</v>
      </c>
      <c r="J156" s="25" t="s">
        <v>128</v>
      </c>
      <c r="K156" s="25" t="s">
        <v>7</v>
      </c>
      <c r="L156" s="25" t="s">
        <v>66</v>
      </c>
      <c r="M156" s="25" t="s">
        <v>69</v>
      </c>
      <c r="N156" s="25" t="s">
        <v>67</v>
      </c>
      <c r="O156" s="25" t="s">
        <v>68</v>
      </c>
    </row>
    <row r="157" spans="1:23" s="21" customFormat="1" x14ac:dyDescent="0.25">
      <c r="A157" s="23">
        <v>1</v>
      </c>
      <c r="B157" s="24">
        <v>2</v>
      </c>
      <c r="C157" s="24">
        <v>3</v>
      </c>
      <c r="D157" s="24">
        <v>4</v>
      </c>
      <c r="E157" s="26">
        <v>5</v>
      </c>
      <c r="F157" s="24">
        <v>6</v>
      </c>
      <c r="G157" s="24" t="s">
        <v>70</v>
      </c>
      <c r="H157" s="24" t="s">
        <v>71</v>
      </c>
      <c r="I157" s="26">
        <v>9</v>
      </c>
      <c r="J157" s="26">
        <v>10</v>
      </c>
      <c r="K157" s="26">
        <v>11</v>
      </c>
      <c r="L157" s="25" t="s">
        <v>72</v>
      </c>
      <c r="M157" s="25" t="s">
        <v>73</v>
      </c>
      <c r="N157" s="25" t="s">
        <v>74</v>
      </c>
      <c r="O157" s="25" t="s">
        <v>75</v>
      </c>
    </row>
    <row r="158" spans="1:23" s="21" customFormat="1" ht="185.25" x14ac:dyDescent="0.25">
      <c r="A158" s="27" t="s">
        <v>0</v>
      </c>
      <c r="B158" s="28" t="s">
        <v>125</v>
      </c>
      <c r="C158" s="27">
        <v>8</v>
      </c>
      <c r="D158" s="27">
        <v>16</v>
      </c>
      <c r="E158" s="29">
        <v>800</v>
      </c>
      <c r="F158" s="30">
        <v>0.23</v>
      </c>
      <c r="G158" s="29">
        <f>E158*D158</f>
        <v>12800</v>
      </c>
      <c r="H158" s="29">
        <f>G158*1.23</f>
        <v>15744</v>
      </c>
      <c r="I158" s="31">
        <v>120</v>
      </c>
      <c r="J158" s="29">
        <v>162.5</v>
      </c>
      <c r="K158" s="32">
        <v>0.23</v>
      </c>
      <c r="L158" s="29">
        <f>J158*I158</f>
        <v>19500</v>
      </c>
      <c r="M158" s="29">
        <f>L158*1.23</f>
        <v>23985</v>
      </c>
      <c r="N158" s="29">
        <f>L158+G158</f>
        <v>32300</v>
      </c>
      <c r="O158" s="29">
        <f>M158+H158</f>
        <v>39729</v>
      </c>
      <c r="P158" s="21" t="s">
        <v>32</v>
      </c>
    </row>
    <row r="159" spans="1:23" s="21" customFormat="1" x14ac:dyDescent="0.25">
      <c r="A159" s="106" t="s">
        <v>8</v>
      </c>
      <c r="B159" s="107"/>
      <c r="C159" s="107"/>
      <c r="D159" s="107"/>
      <c r="E159" s="107"/>
      <c r="F159" s="107"/>
      <c r="G159" s="107"/>
      <c r="H159" s="107"/>
      <c r="I159" s="112"/>
      <c r="J159" s="112"/>
      <c r="K159" s="112"/>
      <c r="L159" s="112"/>
      <c r="M159" s="113"/>
      <c r="N159" s="29">
        <v>32300</v>
      </c>
      <c r="O159" s="29">
        <v>39729</v>
      </c>
      <c r="V159" s="86">
        <f t="shared" ref="V159:W159" si="54">N159</f>
        <v>32300</v>
      </c>
      <c r="W159" s="86">
        <f t="shared" si="54"/>
        <v>39729</v>
      </c>
    </row>
    <row r="160" spans="1:23" s="21" customFormat="1" x14ac:dyDescent="0.25">
      <c r="A160" s="87"/>
      <c r="B160" s="20"/>
      <c r="E160" s="22"/>
      <c r="I160" s="22"/>
      <c r="J160" s="22"/>
      <c r="K160" s="22"/>
      <c r="L160" s="22"/>
      <c r="M160" s="22"/>
      <c r="N160" s="22"/>
      <c r="O160" s="22"/>
    </row>
    <row r="161" spans="1:23" ht="16.5" x14ac:dyDescent="0.25">
      <c r="A161" s="12"/>
    </row>
    <row r="162" spans="1:23" ht="16.5" x14ac:dyDescent="0.25">
      <c r="A162" s="97" t="s">
        <v>15</v>
      </c>
    </row>
    <row r="163" spans="1:23" x14ac:dyDescent="0.25">
      <c r="A163" s="38" t="s">
        <v>9</v>
      </c>
    </row>
    <row r="164" spans="1:23" x14ac:dyDescent="0.25">
      <c r="A164" s="38" t="s">
        <v>10</v>
      </c>
    </row>
    <row r="165" spans="1:23" x14ac:dyDescent="0.25">
      <c r="A165" s="98"/>
      <c r="B165" s="118" t="s">
        <v>124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1:23" x14ac:dyDescent="0.25">
      <c r="A166" s="98"/>
      <c r="B166" s="99" t="s">
        <v>127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1:23" s="21" customFormat="1" x14ac:dyDescent="0.25">
      <c r="A167" s="19" t="s">
        <v>24</v>
      </c>
      <c r="B167" s="20"/>
      <c r="E167" s="22"/>
      <c r="I167" s="22"/>
      <c r="J167" s="22"/>
      <c r="K167" s="22"/>
      <c r="L167" s="22"/>
      <c r="M167" s="22"/>
      <c r="N167" s="22"/>
      <c r="O167" s="22"/>
    </row>
    <row r="168" spans="1:23" s="21" customFormat="1" ht="51.75" customHeight="1" x14ac:dyDescent="0.25">
      <c r="A168" s="23" t="s">
        <v>4</v>
      </c>
      <c r="B168" s="24" t="s">
        <v>5</v>
      </c>
      <c r="C168" s="24" t="s">
        <v>62</v>
      </c>
      <c r="D168" s="24" t="s">
        <v>6</v>
      </c>
      <c r="E168" s="25" t="s">
        <v>61</v>
      </c>
      <c r="F168" s="24" t="s">
        <v>7</v>
      </c>
      <c r="G168" s="24" t="s">
        <v>64</v>
      </c>
      <c r="H168" s="24" t="s">
        <v>65</v>
      </c>
      <c r="I168" s="25" t="s">
        <v>126</v>
      </c>
      <c r="J168" s="25" t="s">
        <v>128</v>
      </c>
      <c r="K168" s="25" t="s">
        <v>7</v>
      </c>
      <c r="L168" s="25" t="s">
        <v>66</v>
      </c>
      <c r="M168" s="25" t="s">
        <v>69</v>
      </c>
      <c r="N168" s="25" t="s">
        <v>67</v>
      </c>
      <c r="O168" s="25" t="s">
        <v>68</v>
      </c>
    </row>
    <row r="169" spans="1:23" s="21" customFormat="1" x14ac:dyDescent="0.25">
      <c r="A169" s="23">
        <v>1</v>
      </c>
      <c r="B169" s="24">
        <v>2</v>
      </c>
      <c r="C169" s="24">
        <v>3</v>
      </c>
      <c r="D169" s="24">
        <v>4</v>
      </c>
      <c r="E169" s="26">
        <v>5</v>
      </c>
      <c r="F169" s="24">
        <v>6</v>
      </c>
      <c r="G169" s="24" t="s">
        <v>70</v>
      </c>
      <c r="H169" s="24" t="s">
        <v>71</v>
      </c>
      <c r="I169" s="26">
        <v>9</v>
      </c>
      <c r="J169" s="26">
        <v>10</v>
      </c>
      <c r="K169" s="26">
        <v>11</v>
      </c>
      <c r="L169" s="25" t="s">
        <v>72</v>
      </c>
      <c r="M169" s="25" t="s">
        <v>73</v>
      </c>
      <c r="N169" s="25" t="s">
        <v>74</v>
      </c>
      <c r="O169" s="25" t="s">
        <v>75</v>
      </c>
    </row>
    <row r="170" spans="1:23" s="21" customFormat="1" ht="42.75" x14ac:dyDescent="0.25">
      <c r="A170" s="27" t="s">
        <v>0</v>
      </c>
      <c r="B170" s="28" t="s">
        <v>117</v>
      </c>
      <c r="C170" s="27">
        <v>1</v>
      </c>
      <c r="D170" s="27">
        <v>8</v>
      </c>
      <c r="E170" s="29">
        <v>350</v>
      </c>
      <c r="F170" s="30">
        <v>0.23</v>
      </c>
      <c r="G170" s="29">
        <f>E170*D170</f>
        <v>2800</v>
      </c>
      <c r="H170" s="29">
        <f>G170*1.23</f>
        <v>3444</v>
      </c>
      <c r="I170" s="31">
        <v>8</v>
      </c>
      <c r="J170" s="29">
        <v>162.6</v>
      </c>
      <c r="K170" s="32">
        <v>0.23</v>
      </c>
      <c r="L170" s="29">
        <f>J170*I170</f>
        <v>1300.8</v>
      </c>
      <c r="M170" s="29">
        <f>L170*1.23</f>
        <v>1599.9839999999999</v>
      </c>
      <c r="N170" s="29">
        <f>L170+G170</f>
        <v>4100.8</v>
      </c>
      <c r="O170" s="29">
        <f>H170+M170</f>
        <v>5043.9840000000004</v>
      </c>
      <c r="P170" s="21">
        <v>300</v>
      </c>
      <c r="Q170" s="21">
        <f>P170*1.15</f>
        <v>345</v>
      </c>
    </row>
    <row r="171" spans="1:23" s="21" customFormat="1" ht="42.75" x14ac:dyDescent="0.25">
      <c r="A171" s="27"/>
      <c r="B171" s="28" t="s">
        <v>116</v>
      </c>
      <c r="C171" s="27">
        <v>1</v>
      </c>
      <c r="D171" s="27">
        <v>8</v>
      </c>
      <c r="E171" s="29">
        <v>350</v>
      </c>
      <c r="F171" s="30">
        <v>0.23</v>
      </c>
      <c r="G171" s="29">
        <f t="shared" ref="G171:G172" si="55">E171*D171</f>
        <v>2800</v>
      </c>
      <c r="H171" s="29">
        <f t="shared" ref="H171:H172" si="56">G171*1.23</f>
        <v>3444</v>
      </c>
      <c r="I171" s="31">
        <v>8</v>
      </c>
      <c r="J171" s="29">
        <v>162.6</v>
      </c>
      <c r="K171" s="32">
        <v>0.23</v>
      </c>
      <c r="L171" s="29">
        <f t="shared" ref="L171:L172" si="57">J171*I171</f>
        <v>1300.8</v>
      </c>
      <c r="M171" s="29">
        <f t="shared" ref="M171:M172" si="58">L171*1.23</f>
        <v>1599.9839999999999</v>
      </c>
      <c r="N171" s="29">
        <f t="shared" ref="N171:N172" si="59">L171+G171</f>
        <v>4100.8</v>
      </c>
      <c r="O171" s="29">
        <f t="shared" ref="O171:O172" si="60">H171+M171</f>
        <v>5043.9840000000004</v>
      </c>
    </row>
    <row r="172" spans="1:23" s="21" customFormat="1" ht="42.75" x14ac:dyDescent="0.25">
      <c r="A172" s="27"/>
      <c r="B172" s="28" t="s">
        <v>115</v>
      </c>
      <c r="C172" s="27">
        <v>1</v>
      </c>
      <c r="D172" s="27">
        <v>8</v>
      </c>
      <c r="E172" s="29">
        <v>350</v>
      </c>
      <c r="F172" s="30">
        <v>0.23</v>
      </c>
      <c r="G172" s="29">
        <f t="shared" si="55"/>
        <v>2800</v>
      </c>
      <c r="H172" s="29">
        <f t="shared" si="56"/>
        <v>3444</v>
      </c>
      <c r="I172" s="31">
        <v>8</v>
      </c>
      <c r="J172" s="29">
        <v>162.6</v>
      </c>
      <c r="K172" s="32">
        <v>0.23</v>
      </c>
      <c r="L172" s="29">
        <f t="shared" si="57"/>
        <v>1300.8</v>
      </c>
      <c r="M172" s="29">
        <f t="shared" si="58"/>
        <v>1599.9839999999999</v>
      </c>
      <c r="N172" s="29">
        <f t="shared" si="59"/>
        <v>4100.8</v>
      </c>
      <c r="O172" s="29">
        <f t="shared" si="60"/>
        <v>5043.9840000000004</v>
      </c>
    </row>
    <row r="173" spans="1:23" s="21" customFormat="1" x14ac:dyDescent="0.25">
      <c r="A173" s="106" t="s">
        <v>8</v>
      </c>
      <c r="B173" s="107"/>
      <c r="C173" s="107"/>
      <c r="D173" s="107"/>
      <c r="E173" s="107"/>
      <c r="F173" s="107"/>
      <c r="G173" s="107"/>
      <c r="H173" s="107"/>
      <c r="I173" s="112"/>
      <c r="J173" s="112"/>
      <c r="K173" s="112"/>
      <c r="L173" s="112"/>
      <c r="M173" s="113"/>
      <c r="N173" s="29">
        <f>SUM(N170:N172)</f>
        <v>12302.400000000001</v>
      </c>
      <c r="O173" s="29">
        <f>SUM(O170:O172)</f>
        <v>15131.952000000001</v>
      </c>
      <c r="V173" s="86">
        <f t="shared" ref="V173:W173" si="61">N173</f>
        <v>12302.400000000001</v>
      </c>
      <c r="W173" s="86">
        <f t="shared" si="61"/>
        <v>15131.952000000001</v>
      </c>
    </row>
    <row r="174" spans="1:23" x14ac:dyDescent="0.25">
      <c r="A174" s="7"/>
    </row>
    <row r="175" spans="1:23" ht="16.5" x14ac:dyDescent="0.25">
      <c r="A175" s="97" t="s">
        <v>15</v>
      </c>
    </row>
    <row r="176" spans="1:23" x14ac:dyDescent="0.25">
      <c r="A176" s="38" t="s">
        <v>9</v>
      </c>
    </row>
    <row r="177" spans="1:23" x14ac:dyDescent="0.25">
      <c r="A177" s="38" t="s">
        <v>10</v>
      </c>
    </row>
    <row r="178" spans="1:23" x14ac:dyDescent="0.25">
      <c r="A178" s="5"/>
    </row>
    <row r="179" spans="1:23" x14ac:dyDescent="0.25">
      <c r="A179" s="5"/>
      <c r="B179" s="118" t="s">
        <v>124</v>
      </c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23" x14ac:dyDescent="0.25">
      <c r="A180" s="5"/>
      <c r="B180" s="99" t="s">
        <v>127</v>
      </c>
    </row>
    <row r="181" spans="1:23" x14ac:dyDescent="0.25">
      <c r="A181" s="19" t="s">
        <v>25</v>
      </c>
    </row>
    <row r="182" spans="1:23" s="21" customFormat="1" ht="94.5" x14ac:dyDescent="0.25">
      <c r="A182" s="23" t="s">
        <v>4</v>
      </c>
      <c r="B182" s="24" t="s">
        <v>5</v>
      </c>
      <c r="C182" s="24" t="s">
        <v>62</v>
      </c>
      <c r="D182" s="24" t="s">
        <v>6</v>
      </c>
      <c r="E182" s="25" t="s">
        <v>61</v>
      </c>
      <c r="F182" s="24" t="s">
        <v>7</v>
      </c>
      <c r="G182" s="24" t="s">
        <v>64</v>
      </c>
      <c r="H182" s="24" t="s">
        <v>65</v>
      </c>
      <c r="I182" s="25" t="s">
        <v>126</v>
      </c>
      <c r="J182" s="25" t="s">
        <v>128</v>
      </c>
      <c r="K182" s="25" t="s">
        <v>7</v>
      </c>
      <c r="L182" s="25" t="s">
        <v>66</v>
      </c>
      <c r="M182" s="25" t="s">
        <v>69</v>
      </c>
      <c r="N182" s="25" t="s">
        <v>67</v>
      </c>
      <c r="O182" s="25" t="s">
        <v>68</v>
      </c>
    </row>
    <row r="183" spans="1:23" s="21" customFormat="1" x14ac:dyDescent="0.25">
      <c r="A183" s="23">
        <v>1</v>
      </c>
      <c r="B183" s="24">
        <v>2</v>
      </c>
      <c r="C183" s="24">
        <v>3</v>
      </c>
      <c r="D183" s="24">
        <v>4</v>
      </c>
      <c r="E183" s="26">
        <v>5</v>
      </c>
      <c r="F183" s="24">
        <v>6</v>
      </c>
      <c r="G183" s="24" t="s">
        <v>70</v>
      </c>
      <c r="H183" s="24" t="s">
        <v>71</v>
      </c>
      <c r="I183" s="26">
        <v>9</v>
      </c>
      <c r="J183" s="26">
        <v>10</v>
      </c>
      <c r="K183" s="26">
        <v>11</v>
      </c>
      <c r="L183" s="25" t="s">
        <v>72</v>
      </c>
      <c r="M183" s="25" t="s">
        <v>73</v>
      </c>
      <c r="N183" s="25" t="s">
        <v>74</v>
      </c>
      <c r="O183" s="25" t="s">
        <v>75</v>
      </c>
    </row>
    <row r="184" spans="1:23" s="21" customFormat="1" ht="285" x14ac:dyDescent="0.25">
      <c r="A184" s="88" t="s">
        <v>0</v>
      </c>
      <c r="B184" s="89" t="s">
        <v>57</v>
      </c>
      <c r="C184" s="88">
        <v>1</v>
      </c>
      <c r="D184" s="88">
        <v>2</v>
      </c>
      <c r="E184" s="90">
        <v>6000</v>
      </c>
      <c r="F184" s="91">
        <v>0.08</v>
      </c>
      <c r="G184" s="68">
        <f>E184*D184</f>
        <v>12000</v>
      </c>
      <c r="H184" s="68">
        <f>G184*1.08</f>
        <v>12960</v>
      </c>
      <c r="I184" s="31">
        <v>20</v>
      </c>
      <c r="J184" s="29">
        <v>162.6</v>
      </c>
      <c r="K184" s="57">
        <v>0.23</v>
      </c>
      <c r="L184" s="29">
        <f>J184*I184</f>
        <v>3252</v>
      </c>
      <c r="M184" s="29">
        <f>L184*1.23</f>
        <v>3999.96</v>
      </c>
      <c r="N184" s="29">
        <f>G184+L184</f>
        <v>15252</v>
      </c>
      <c r="O184" s="29">
        <f>H184+M184</f>
        <v>16959.96</v>
      </c>
    </row>
    <row r="185" spans="1:23" s="21" customFormat="1" ht="120" x14ac:dyDescent="0.25">
      <c r="A185" s="88" t="s">
        <v>1</v>
      </c>
      <c r="B185" s="89" t="s">
        <v>56</v>
      </c>
      <c r="C185" s="88">
        <v>1</v>
      </c>
      <c r="D185" s="88">
        <v>2</v>
      </c>
      <c r="E185" s="90">
        <v>2500</v>
      </c>
      <c r="F185" s="91">
        <v>0.08</v>
      </c>
      <c r="G185" s="68">
        <f>E185*D185</f>
        <v>5000</v>
      </c>
      <c r="H185" s="68">
        <f>G185*1.08</f>
        <v>5400</v>
      </c>
      <c r="I185" s="31">
        <v>20</v>
      </c>
      <c r="J185" s="29">
        <v>162.6</v>
      </c>
      <c r="K185" s="57">
        <v>0.23</v>
      </c>
      <c r="L185" s="29">
        <f>J185*I185</f>
        <v>3252</v>
      </c>
      <c r="M185" s="29">
        <f>L185*1.23</f>
        <v>3999.96</v>
      </c>
      <c r="N185" s="29">
        <f>G185+L185</f>
        <v>8252</v>
      </c>
      <c r="O185" s="29">
        <f>H185+M185</f>
        <v>9399.9599999999991</v>
      </c>
    </row>
    <row r="186" spans="1:23" s="21" customFormat="1" x14ac:dyDescent="0.25">
      <c r="A186" s="106" t="s">
        <v>8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9"/>
      <c r="N186" s="25">
        <f>SUM(N184:N185)</f>
        <v>23504</v>
      </c>
      <c r="O186" s="25">
        <f>SUM(O184:O185)</f>
        <v>26359.919999999998</v>
      </c>
      <c r="V186" s="86">
        <f t="shared" ref="V186:W186" si="62">N186</f>
        <v>23504</v>
      </c>
      <c r="W186" s="86">
        <f t="shared" si="62"/>
        <v>26359.919999999998</v>
      </c>
    </row>
    <row r="187" spans="1:23" s="21" customFormat="1" ht="16.5" x14ac:dyDescent="0.25">
      <c r="A187" s="76" t="s">
        <v>15</v>
      </c>
      <c r="B187" s="77"/>
      <c r="C187" s="77"/>
      <c r="D187" s="77"/>
      <c r="E187" s="78"/>
      <c r="F187" s="77"/>
      <c r="G187" s="77"/>
      <c r="H187" s="77"/>
      <c r="I187" s="78"/>
      <c r="J187" s="78"/>
      <c r="K187" s="78"/>
      <c r="L187" s="79"/>
      <c r="M187" s="79"/>
      <c r="N187" s="79"/>
      <c r="O187" s="79"/>
    </row>
    <row r="188" spans="1:23" s="21" customFormat="1" x14ac:dyDescent="0.25">
      <c r="A188" s="80" t="s">
        <v>9</v>
      </c>
      <c r="B188" s="77"/>
      <c r="C188" s="77"/>
      <c r="D188" s="77"/>
      <c r="E188" s="78"/>
      <c r="F188" s="77"/>
      <c r="G188" s="77"/>
      <c r="H188" s="77"/>
      <c r="I188" s="78"/>
      <c r="J188" s="78"/>
      <c r="K188" s="78"/>
      <c r="L188" s="79"/>
      <c r="M188" s="79"/>
      <c r="N188" s="79"/>
      <c r="O188" s="79"/>
    </row>
    <row r="189" spans="1:23" s="21" customFormat="1" x14ac:dyDescent="0.25">
      <c r="A189" s="80" t="s">
        <v>10</v>
      </c>
      <c r="B189" s="77"/>
      <c r="C189" s="77"/>
      <c r="D189" s="77"/>
      <c r="E189" s="78"/>
      <c r="F189" s="77"/>
      <c r="G189" s="77"/>
      <c r="H189" s="77"/>
      <c r="I189" s="78"/>
      <c r="J189" s="78"/>
      <c r="K189" s="78"/>
      <c r="L189" s="79"/>
      <c r="M189" s="79"/>
      <c r="N189" s="79"/>
      <c r="O189" s="79"/>
    </row>
    <row r="190" spans="1:23" x14ac:dyDescent="0.25">
      <c r="A190" s="72"/>
      <c r="B190" s="120" t="s">
        <v>124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75"/>
    </row>
    <row r="191" spans="1:23" x14ac:dyDescent="0.25">
      <c r="A191" s="72"/>
      <c r="B191" s="73"/>
      <c r="C191" s="73"/>
      <c r="D191" s="73"/>
      <c r="E191" s="74"/>
      <c r="F191" s="73"/>
      <c r="G191" s="73"/>
      <c r="H191" s="73"/>
      <c r="I191" s="74"/>
      <c r="J191" s="74"/>
      <c r="K191" s="74"/>
      <c r="L191" s="75"/>
      <c r="M191" s="75"/>
      <c r="N191" s="75"/>
      <c r="O191" s="75"/>
    </row>
    <row r="192" spans="1:23" s="21" customFormat="1" x14ac:dyDescent="0.25">
      <c r="A192" s="19" t="s">
        <v>26</v>
      </c>
      <c r="B192" s="20"/>
      <c r="E192" s="22"/>
      <c r="I192" s="22"/>
      <c r="J192" s="22"/>
      <c r="K192" s="22"/>
      <c r="L192" s="22"/>
      <c r="M192" s="22"/>
      <c r="N192" s="22"/>
      <c r="O192" s="22"/>
    </row>
    <row r="193" spans="1:23" s="21" customFormat="1" ht="94.5" x14ac:dyDescent="0.25">
      <c r="A193" s="23" t="s">
        <v>4</v>
      </c>
      <c r="B193" s="24" t="s">
        <v>5</v>
      </c>
      <c r="C193" s="24" t="s">
        <v>62</v>
      </c>
      <c r="D193" s="24" t="s">
        <v>6</v>
      </c>
      <c r="E193" s="25" t="s">
        <v>61</v>
      </c>
      <c r="F193" s="24" t="s">
        <v>7</v>
      </c>
      <c r="G193" s="24" t="s">
        <v>64</v>
      </c>
      <c r="H193" s="24" t="s">
        <v>65</v>
      </c>
      <c r="I193" s="25" t="s">
        <v>126</v>
      </c>
      <c r="J193" s="25" t="s">
        <v>128</v>
      </c>
      <c r="K193" s="25" t="s">
        <v>7</v>
      </c>
      <c r="L193" s="25" t="s">
        <v>66</v>
      </c>
      <c r="M193" s="25" t="s">
        <v>69</v>
      </c>
      <c r="N193" s="25" t="s">
        <v>67</v>
      </c>
      <c r="O193" s="25" t="s">
        <v>68</v>
      </c>
    </row>
    <row r="194" spans="1:23" s="21" customFormat="1" x14ac:dyDescent="0.25">
      <c r="A194" s="23">
        <v>1</v>
      </c>
      <c r="B194" s="24">
        <v>2</v>
      </c>
      <c r="C194" s="24">
        <v>3</v>
      </c>
      <c r="D194" s="24">
        <v>4</v>
      </c>
      <c r="E194" s="26">
        <v>5</v>
      </c>
      <c r="F194" s="24">
        <v>6</v>
      </c>
      <c r="G194" s="24" t="s">
        <v>70</v>
      </c>
      <c r="H194" s="24" t="s">
        <v>71</v>
      </c>
      <c r="I194" s="26">
        <v>9</v>
      </c>
      <c r="J194" s="26">
        <v>10</v>
      </c>
      <c r="K194" s="26">
        <v>11</v>
      </c>
      <c r="L194" s="25" t="s">
        <v>72</v>
      </c>
      <c r="M194" s="25" t="s">
        <v>73</v>
      </c>
      <c r="N194" s="25" t="s">
        <v>74</v>
      </c>
      <c r="O194" s="25" t="s">
        <v>75</v>
      </c>
    </row>
    <row r="195" spans="1:23" s="21" customFormat="1" ht="60" x14ac:dyDescent="0.25">
      <c r="A195" s="23"/>
      <c r="B195" s="89" t="s">
        <v>39</v>
      </c>
      <c r="C195" s="88">
        <v>6</v>
      </c>
      <c r="D195" s="88">
        <v>12</v>
      </c>
      <c r="E195" s="90">
        <v>850</v>
      </c>
      <c r="F195" s="91">
        <v>0.08</v>
      </c>
      <c r="G195" s="68">
        <f>E195*D195</f>
        <v>10200</v>
      </c>
      <c r="H195" s="68">
        <f>G195*1.08</f>
        <v>11016</v>
      </c>
      <c r="I195" s="31">
        <v>20</v>
      </c>
      <c r="J195" s="29">
        <v>162.6</v>
      </c>
      <c r="K195" s="57">
        <v>0.23</v>
      </c>
      <c r="L195" s="29">
        <f>J195*I195</f>
        <v>3252</v>
      </c>
      <c r="M195" s="29">
        <f>L195*1.23</f>
        <v>3999.96</v>
      </c>
      <c r="N195" s="29">
        <f>L195+G195</f>
        <v>13452</v>
      </c>
      <c r="O195" s="29">
        <f>M195+H195</f>
        <v>15015.96</v>
      </c>
    </row>
    <row r="196" spans="1:23" s="21" customFormat="1" ht="60" x14ac:dyDescent="0.25">
      <c r="A196" s="23"/>
      <c r="B196" s="89" t="s">
        <v>37</v>
      </c>
      <c r="C196" s="88">
        <v>1</v>
      </c>
      <c r="D196" s="88">
        <v>2</v>
      </c>
      <c r="E196" s="90">
        <v>150</v>
      </c>
      <c r="F196" s="91">
        <v>0.08</v>
      </c>
      <c r="G196" s="68">
        <f>E196*D196</f>
        <v>300</v>
      </c>
      <c r="H196" s="68">
        <f>G196*1.08</f>
        <v>324</v>
      </c>
      <c r="I196" s="31">
        <v>20</v>
      </c>
      <c r="J196" s="29">
        <v>162.6</v>
      </c>
      <c r="K196" s="57">
        <v>0.23</v>
      </c>
      <c r="L196" s="29">
        <f>J196*I196</f>
        <v>3252</v>
      </c>
      <c r="M196" s="29">
        <f>L196*1.23</f>
        <v>3999.96</v>
      </c>
      <c r="N196" s="29">
        <f>L196+G196</f>
        <v>3552</v>
      </c>
      <c r="O196" s="29">
        <f>M196+H196</f>
        <v>4323.96</v>
      </c>
    </row>
    <row r="197" spans="1:23" s="21" customFormat="1" x14ac:dyDescent="0.25">
      <c r="A197" s="106" t="s">
        <v>8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9"/>
      <c r="N197" s="25">
        <f>SUM(N195:N196)</f>
        <v>17004</v>
      </c>
      <c r="O197" s="25">
        <f>SUM(O195:O196)</f>
        <v>19339.919999999998</v>
      </c>
      <c r="V197" s="86">
        <f t="shared" ref="V197:W197" si="63">N197</f>
        <v>17004</v>
      </c>
      <c r="W197" s="86">
        <f t="shared" si="63"/>
        <v>19339.919999999998</v>
      </c>
    </row>
    <row r="198" spans="1:23" s="21" customFormat="1" x14ac:dyDescent="0.25">
      <c r="A198" s="84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79"/>
      <c r="O198" s="79"/>
    </row>
    <row r="199" spans="1:23" s="21" customFormat="1" x14ac:dyDescent="0.25">
      <c r="A199" s="84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79"/>
      <c r="O199" s="79"/>
    </row>
    <row r="200" spans="1:23" s="21" customFormat="1" x14ac:dyDescent="0.25">
      <c r="A200" s="84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79"/>
      <c r="O200" s="79"/>
    </row>
    <row r="201" spans="1:23" s="21" customFormat="1" ht="16.5" x14ac:dyDescent="0.25">
      <c r="A201" s="76" t="s">
        <v>15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79"/>
      <c r="O201" s="79"/>
    </row>
    <row r="202" spans="1:23" s="21" customFormat="1" x14ac:dyDescent="0.25">
      <c r="A202" s="80" t="s">
        <v>9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79"/>
      <c r="O202" s="79"/>
    </row>
    <row r="203" spans="1:23" s="21" customFormat="1" x14ac:dyDescent="0.25">
      <c r="A203" s="80" t="s">
        <v>10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79"/>
      <c r="O203" s="79"/>
    </row>
    <row r="204" spans="1:23" x14ac:dyDescent="0.25">
      <c r="A204" s="35"/>
      <c r="B204" s="118" t="s">
        <v>124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23" x14ac:dyDescent="0.25">
      <c r="A205" s="35"/>
      <c r="B205" s="99" t="s">
        <v>127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75"/>
      <c r="O205" s="75"/>
    </row>
    <row r="206" spans="1:23" x14ac:dyDescent="0.25">
      <c r="A206" s="72"/>
      <c r="B206" s="73"/>
      <c r="C206" s="73"/>
      <c r="D206" s="73"/>
      <c r="E206" s="74"/>
      <c r="F206" s="73"/>
      <c r="G206" s="73"/>
      <c r="H206" s="73"/>
      <c r="I206" s="74"/>
      <c r="J206" s="74"/>
      <c r="K206" s="74"/>
      <c r="L206" s="75"/>
      <c r="M206" s="75"/>
      <c r="N206" s="75"/>
      <c r="O206" s="75"/>
    </row>
    <row r="207" spans="1:23" x14ac:dyDescent="0.25">
      <c r="A207" s="72"/>
      <c r="B207" s="73"/>
      <c r="C207" s="73"/>
      <c r="D207" s="73"/>
      <c r="E207" s="74"/>
      <c r="F207" s="73"/>
      <c r="G207" s="73"/>
      <c r="H207" s="73"/>
      <c r="I207" s="74"/>
      <c r="J207" s="74"/>
      <c r="K207" s="74"/>
      <c r="L207" s="75"/>
      <c r="M207" s="75"/>
      <c r="N207" s="75"/>
      <c r="O207" s="75"/>
    </row>
    <row r="208" spans="1:23" x14ac:dyDescent="0.25">
      <c r="A208" s="72"/>
      <c r="B208" s="73"/>
      <c r="C208" s="73"/>
      <c r="D208" s="73"/>
      <c r="E208" s="74"/>
      <c r="F208" s="73"/>
      <c r="G208" s="73"/>
      <c r="H208" s="73"/>
      <c r="I208" s="74"/>
      <c r="J208" s="74"/>
      <c r="K208" s="74"/>
      <c r="L208" s="75"/>
      <c r="M208" s="75"/>
      <c r="N208" s="75"/>
      <c r="O208" s="75"/>
    </row>
    <row r="209" spans="1:23" s="21" customFormat="1" x14ac:dyDescent="0.25">
      <c r="A209" s="19" t="s">
        <v>27</v>
      </c>
      <c r="B209" s="20"/>
      <c r="E209" s="22"/>
      <c r="I209" s="22"/>
      <c r="J209" s="22"/>
      <c r="K209" s="22"/>
      <c r="L209" s="22"/>
      <c r="M209" s="22"/>
      <c r="N209" s="22"/>
      <c r="O209" s="22"/>
    </row>
    <row r="210" spans="1:23" s="21" customFormat="1" ht="94.5" x14ac:dyDescent="0.25">
      <c r="A210" s="23" t="s">
        <v>4</v>
      </c>
      <c r="B210" s="24" t="s">
        <v>5</v>
      </c>
      <c r="C210" s="24" t="s">
        <v>62</v>
      </c>
      <c r="D210" s="24" t="s">
        <v>6</v>
      </c>
      <c r="E210" s="25" t="s">
        <v>61</v>
      </c>
      <c r="F210" s="24" t="s">
        <v>7</v>
      </c>
      <c r="G210" s="24" t="s">
        <v>64</v>
      </c>
      <c r="H210" s="24" t="s">
        <v>65</v>
      </c>
      <c r="I210" s="25" t="s">
        <v>126</v>
      </c>
      <c r="J210" s="25" t="s">
        <v>128</v>
      </c>
      <c r="K210" s="25" t="s">
        <v>7</v>
      </c>
      <c r="L210" s="25" t="s">
        <v>66</v>
      </c>
      <c r="M210" s="25" t="s">
        <v>69</v>
      </c>
      <c r="N210" s="25" t="s">
        <v>67</v>
      </c>
      <c r="O210" s="25" t="s">
        <v>68</v>
      </c>
    </row>
    <row r="211" spans="1:23" s="21" customFormat="1" ht="45" x14ac:dyDescent="0.25">
      <c r="A211" s="23"/>
      <c r="B211" s="49" t="s">
        <v>54</v>
      </c>
      <c r="C211" s="48">
        <v>1</v>
      </c>
      <c r="D211" s="48">
        <v>2</v>
      </c>
      <c r="E211" s="33">
        <v>950</v>
      </c>
      <c r="F211" s="50">
        <v>0.08</v>
      </c>
      <c r="G211" s="68">
        <f>E211*D211</f>
        <v>1900</v>
      </c>
      <c r="H211" s="68">
        <f>G211*1.08</f>
        <v>2052</v>
      </c>
      <c r="I211" s="31">
        <v>20</v>
      </c>
      <c r="J211" s="29">
        <v>162.6</v>
      </c>
      <c r="K211" s="32">
        <v>0.23</v>
      </c>
      <c r="L211" s="29">
        <f>J211*I211</f>
        <v>3252</v>
      </c>
      <c r="M211" s="29">
        <f>L211*1.23</f>
        <v>3999.96</v>
      </c>
      <c r="N211" s="29">
        <f>L211+G211</f>
        <v>5152</v>
      </c>
      <c r="O211" s="29">
        <f>M211+H211</f>
        <v>6051.96</v>
      </c>
    </row>
    <row r="212" spans="1:23" s="21" customFormat="1" ht="60" x14ac:dyDescent="0.25">
      <c r="A212" s="23"/>
      <c r="B212" s="49" t="s">
        <v>49</v>
      </c>
      <c r="C212" s="48">
        <v>1</v>
      </c>
      <c r="D212" s="48">
        <v>2</v>
      </c>
      <c r="E212" s="33">
        <v>800</v>
      </c>
      <c r="F212" s="50">
        <v>0.08</v>
      </c>
      <c r="G212" s="68">
        <f>E212*D212</f>
        <v>1600</v>
      </c>
      <c r="H212" s="68">
        <f>G212*1.08</f>
        <v>1728</v>
      </c>
      <c r="I212" s="31">
        <v>20</v>
      </c>
      <c r="J212" s="29">
        <v>162.6</v>
      </c>
      <c r="K212" s="32">
        <v>0.23</v>
      </c>
      <c r="L212" s="29">
        <f>J212*I212</f>
        <v>3252</v>
      </c>
      <c r="M212" s="29">
        <f>L212*1.23</f>
        <v>3999.96</v>
      </c>
      <c r="N212" s="29">
        <f>L212+G212</f>
        <v>4852</v>
      </c>
      <c r="O212" s="29">
        <f>M212+H212</f>
        <v>5727.96</v>
      </c>
    </row>
    <row r="213" spans="1:23" s="21" customFormat="1" x14ac:dyDescent="0.25">
      <c r="A213" s="106" t="s">
        <v>8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9"/>
      <c r="N213" s="25">
        <f>SUM(N211:N212)</f>
        <v>10004</v>
      </c>
      <c r="O213" s="25">
        <f>SUM(O211:O212)</f>
        <v>11779.92</v>
      </c>
      <c r="V213" s="86">
        <f t="shared" ref="V213:W213" si="64">N213</f>
        <v>10004</v>
      </c>
      <c r="W213" s="86">
        <f t="shared" si="64"/>
        <v>11779.92</v>
      </c>
    </row>
    <row r="214" spans="1:23" s="21" customFormat="1" x14ac:dyDescent="0.25">
      <c r="A214" s="84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79"/>
      <c r="O214" s="79"/>
    </row>
    <row r="215" spans="1:23" s="21" customFormat="1" x14ac:dyDescent="0.25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79"/>
      <c r="O215" s="79"/>
    </row>
    <row r="216" spans="1:23" s="21" customFormat="1" ht="16.5" x14ac:dyDescent="0.25">
      <c r="A216" s="76" t="s">
        <v>15</v>
      </c>
      <c r="B216" s="77"/>
      <c r="C216" s="77"/>
      <c r="D216" s="77"/>
      <c r="E216" s="79"/>
      <c r="F216" s="77"/>
      <c r="G216" s="77"/>
      <c r="H216" s="77"/>
      <c r="I216" s="79"/>
      <c r="J216" s="79"/>
      <c r="K216" s="79"/>
      <c r="L216" s="79"/>
      <c r="M216" s="79"/>
      <c r="N216" s="79"/>
      <c r="O216" s="79"/>
    </row>
    <row r="217" spans="1:23" s="21" customFormat="1" x14ac:dyDescent="0.25">
      <c r="A217" s="80" t="s">
        <v>9</v>
      </c>
      <c r="B217" s="77"/>
      <c r="C217" s="77"/>
      <c r="D217" s="77"/>
      <c r="E217" s="78"/>
      <c r="F217" s="77"/>
      <c r="G217" s="77"/>
      <c r="H217" s="77"/>
      <c r="I217" s="78"/>
      <c r="J217" s="78"/>
      <c r="K217" s="78"/>
      <c r="L217" s="79"/>
      <c r="M217" s="79"/>
      <c r="N217" s="79"/>
      <c r="O217" s="79"/>
    </row>
    <row r="218" spans="1:23" s="21" customFormat="1" x14ac:dyDescent="0.25">
      <c r="A218" s="80" t="s">
        <v>10</v>
      </c>
      <c r="B218" s="20"/>
      <c r="E218" s="22"/>
      <c r="I218" s="22"/>
      <c r="J218" s="22"/>
      <c r="K218" s="22"/>
      <c r="L218" s="22"/>
      <c r="M218" s="22"/>
      <c r="N218" s="22"/>
      <c r="O218" s="22"/>
    </row>
    <row r="219" spans="1:23" x14ac:dyDescent="0.25">
      <c r="B219" s="118" t="s">
        <v>124</v>
      </c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1:23" x14ac:dyDescent="0.25">
      <c r="B220" s="99" t="s">
        <v>127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</row>
    <row r="221" spans="1:23" x14ac:dyDescent="0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</row>
    <row r="222" spans="1:23" x14ac:dyDescent="0.25">
      <c r="A222" s="15" t="s">
        <v>123</v>
      </c>
      <c r="B222" s="18"/>
      <c r="C222" s="1"/>
      <c r="D222" s="1"/>
      <c r="E222" s="16"/>
      <c r="F222" s="1"/>
      <c r="G222" s="1"/>
      <c r="H222" s="1"/>
      <c r="I222" s="16"/>
      <c r="J222" s="16"/>
      <c r="K222" s="16"/>
      <c r="L222" s="16"/>
      <c r="M222" s="16"/>
      <c r="N222" s="16"/>
      <c r="O222" s="16"/>
    </row>
    <row r="223" spans="1:23" s="21" customFormat="1" ht="94.5" x14ac:dyDescent="0.25">
      <c r="A223" s="23" t="s">
        <v>4</v>
      </c>
      <c r="B223" s="24" t="s">
        <v>5</v>
      </c>
      <c r="C223" s="24" t="s">
        <v>62</v>
      </c>
      <c r="D223" s="24" t="s">
        <v>6</v>
      </c>
      <c r="E223" s="25" t="s">
        <v>61</v>
      </c>
      <c r="F223" s="24" t="s">
        <v>7</v>
      </c>
      <c r="G223" s="24" t="s">
        <v>64</v>
      </c>
      <c r="H223" s="24" t="s">
        <v>65</v>
      </c>
      <c r="I223" s="25" t="s">
        <v>126</v>
      </c>
      <c r="J223" s="25" t="s">
        <v>128</v>
      </c>
      <c r="K223" s="25" t="s">
        <v>7</v>
      </c>
      <c r="L223" s="25" t="s">
        <v>66</v>
      </c>
      <c r="M223" s="25" t="s">
        <v>69</v>
      </c>
      <c r="N223" s="25" t="s">
        <v>67</v>
      </c>
      <c r="O223" s="25" t="s">
        <v>68</v>
      </c>
    </row>
    <row r="224" spans="1:23" s="21" customFormat="1" x14ac:dyDescent="0.25">
      <c r="A224" s="23">
        <v>1</v>
      </c>
      <c r="B224" s="24">
        <v>2</v>
      </c>
      <c r="C224" s="24">
        <v>3</v>
      </c>
      <c r="D224" s="24">
        <v>4</v>
      </c>
      <c r="E224" s="26">
        <v>5</v>
      </c>
      <c r="F224" s="24">
        <v>6</v>
      </c>
      <c r="G224" s="24" t="s">
        <v>70</v>
      </c>
      <c r="H224" s="24" t="s">
        <v>71</v>
      </c>
      <c r="I224" s="26">
        <v>9</v>
      </c>
      <c r="J224" s="26">
        <v>10</v>
      </c>
      <c r="K224" s="26">
        <v>11</v>
      </c>
      <c r="L224" s="25" t="s">
        <v>72</v>
      </c>
      <c r="M224" s="25" t="s">
        <v>73</v>
      </c>
      <c r="N224" s="25" t="s">
        <v>74</v>
      </c>
      <c r="O224" s="25" t="s">
        <v>75</v>
      </c>
    </row>
    <row r="225" spans="1:23" s="21" customFormat="1" ht="60" x14ac:dyDescent="0.25">
      <c r="A225" s="48" t="s">
        <v>0</v>
      </c>
      <c r="B225" s="49" t="s">
        <v>50</v>
      </c>
      <c r="C225" s="48">
        <v>1</v>
      </c>
      <c r="D225" s="48">
        <v>2</v>
      </c>
      <c r="E225" s="33">
        <v>975</v>
      </c>
      <c r="F225" s="50">
        <v>0.08</v>
      </c>
      <c r="G225" s="33">
        <f>E225*D225</f>
        <v>1950</v>
      </c>
      <c r="H225" s="33">
        <f>G225*1.08</f>
        <v>2106</v>
      </c>
      <c r="I225" s="82">
        <v>20</v>
      </c>
      <c r="J225" s="33">
        <v>162.6</v>
      </c>
      <c r="K225" s="83">
        <v>0.23</v>
      </c>
      <c r="L225" s="33">
        <f>J225*I225</f>
        <v>3252</v>
      </c>
      <c r="M225" s="33">
        <f>L225*1.23</f>
        <v>3999.96</v>
      </c>
      <c r="N225" s="33">
        <f>G225+L225</f>
        <v>5202</v>
      </c>
      <c r="O225" s="33">
        <f>M225+H225</f>
        <v>6105.96</v>
      </c>
    </row>
    <row r="226" spans="1:23" s="21" customFormat="1" ht="60" x14ac:dyDescent="0.25">
      <c r="A226" s="48" t="s">
        <v>1</v>
      </c>
      <c r="B226" s="49" t="s">
        <v>44</v>
      </c>
      <c r="C226" s="48">
        <v>2</v>
      </c>
      <c r="D226" s="48">
        <v>4</v>
      </c>
      <c r="E226" s="33">
        <v>300</v>
      </c>
      <c r="F226" s="50">
        <v>0.08</v>
      </c>
      <c r="G226" s="33">
        <f>E226*D226</f>
        <v>1200</v>
      </c>
      <c r="H226" s="33">
        <f>G226*1.08</f>
        <v>1296</v>
      </c>
      <c r="I226" s="82">
        <v>20</v>
      </c>
      <c r="J226" s="33">
        <v>162.6</v>
      </c>
      <c r="K226" s="83">
        <v>0.23</v>
      </c>
      <c r="L226" s="33">
        <f t="shared" ref="L226:L234" si="65">J226*I226</f>
        <v>3252</v>
      </c>
      <c r="M226" s="33">
        <f t="shared" ref="M226:M234" si="66">L226*1.23</f>
        <v>3999.96</v>
      </c>
      <c r="N226" s="33">
        <f t="shared" ref="N226:N234" si="67">G226+L226</f>
        <v>4452</v>
      </c>
      <c r="O226" s="33">
        <f t="shared" ref="O226:O234" si="68">M226+H226</f>
        <v>5295.96</v>
      </c>
    </row>
    <row r="227" spans="1:23" s="21" customFormat="1" ht="90" x14ac:dyDescent="0.25">
      <c r="A227" s="48" t="s">
        <v>2</v>
      </c>
      <c r="B227" s="49" t="s">
        <v>58</v>
      </c>
      <c r="C227" s="48">
        <v>1</v>
      </c>
      <c r="D227" s="48">
        <v>2</v>
      </c>
      <c r="E227" s="33">
        <v>8500</v>
      </c>
      <c r="F227" s="50">
        <v>0.23</v>
      </c>
      <c r="G227" s="33">
        <f t="shared" ref="G227:G234" si="69">E227*D227</f>
        <v>17000</v>
      </c>
      <c r="H227" s="33">
        <f>G227*1.23</f>
        <v>20910</v>
      </c>
      <c r="I227" s="82">
        <v>20</v>
      </c>
      <c r="J227" s="33">
        <v>162.6</v>
      </c>
      <c r="K227" s="83">
        <v>0.23</v>
      </c>
      <c r="L227" s="33">
        <f t="shared" si="65"/>
        <v>3252</v>
      </c>
      <c r="M227" s="33">
        <f t="shared" si="66"/>
        <v>3999.96</v>
      </c>
      <c r="N227" s="33">
        <f t="shared" si="67"/>
        <v>20252</v>
      </c>
      <c r="O227" s="33">
        <f t="shared" si="68"/>
        <v>24909.96</v>
      </c>
    </row>
    <row r="228" spans="1:23" s="21" customFormat="1" ht="90" x14ac:dyDescent="0.25">
      <c r="A228" s="48" t="s">
        <v>3</v>
      </c>
      <c r="B228" s="49" t="s">
        <v>59</v>
      </c>
      <c r="C228" s="48">
        <v>2</v>
      </c>
      <c r="D228" s="48">
        <v>4</v>
      </c>
      <c r="E228" s="33">
        <v>2000</v>
      </c>
      <c r="F228" s="50">
        <v>0.23</v>
      </c>
      <c r="G228" s="33">
        <f t="shared" si="69"/>
        <v>8000</v>
      </c>
      <c r="H228" s="33">
        <f>G228*1.23</f>
        <v>9840</v>
      </c>
      <c r="I228" s="82">
        <v>20</v>
      </c>
      <c r="J228" s="33">
        <v>162.6</v>
      </c>
      <c r="K228" s="83">
        <v>0.23</v>
      </c>
      <c r="L228" s="33">
        <f t="shared" si="65"/>
        <v>3252</v>
      </c>
      <c r="M228" s="33">
        <f t="shared" si="66"/>
        <v>3999.96</v>
      </c>
      <c r="N228" s="33">
        <f t="shared" si="67"/>
        <v>11252</v>
      </c>
      <c r="O228" s="33">
        <f t="shared" si="68"/>
        <v>13839.96</v>
      </c>
    </row>
    <row r="229" spans="1:23" s="21" customFormat="1" ht="60" x14ac:dyDescent="0.25">
      <c r="A229" s="48" t="s">
        <v>94</v>
      </c>
      <c r="B229" s="49" t="s">
        <v>41</v>
      </c>
      <c r="C229" s="48">
        <v>1</v>
      </c>
      <c r="D229" s="48">
        <v>2</v>
      </c>
      <c r="E229" s="33">
        <v>2200</v>
      </c>
      <c r="F229" s="50">
        <v>0.23</v>
      </c>
      <c r="G229" s="33">
        <f t="shared" si="69"/>
        <v>4400</v>
      </c>
      <c r="H229" s="33">
        <f>G229*1.23</f>
        <v>5412</v>
      </c>
      <c r="I229" s="82">
        <v>20</v>
      </c>
      <c r="J229" s="33">
        <v>162.6</v>
      </c>
      <c r="K229" s="83">
        <v>0.23</v>
      </c>
      <c r="L229" s="33">
        <f t="shared" si="65"/>
        <v>3252</v>
      </c>
      <c r="M229" s="33">
        <f t="shared" si="66"/>
        <v>3999.96</v>
      </c>
      <c r="N229" s="33">
        <f t="shared" si="67"/>
        <v>7652</v>
      </c>
      <c r="O229" s="33">
        <f t="shared" si="68"/>
        <v>9411.9599999999991</v>
      </c>
    </row>
    <row r="230" spans="1:23" s="21" customFormat="1" ht="60" x14ac:dyDescent="0.25">
      <c r="A230" s="48" t="s">
        <v>95</v>
      </c>
      <c r="B230" s="49" t="s">
        <v>49</v>
      </c>
      <c r="C230" s="48">
        <v>1</v>
      </c>
      <c r="D230" s="48">
        <v>2</v>
      </c>
      <c r="E230" s="33">
        <v>800</v>
      </c>
      <c r="F230" s="50">
        <v>0.08</v>
      </c>
      <c r="G230" s="33">
        <f t="shared" si="69"/>
        <v>1600</v>
      </c>
      <c r="H230" s="33">
        <f>G230*1.08</f>
        <v>1728</v>
      </c>
      <c r="I230" s="82">
        <v>20</v>
      </c>
      <c r="J230" s="33">
        <v>162.6</v>
      </c>
      <c r="K230" s="83">
        <v>0.23</v>
      </c>
      <c r="L230" s="33">
        <f t="shared" si="65"/>
        <v>3252</v>
      </c>
      <c r="M230" s="33">
        <f t="shared" si="66"/>
        <v>3999.96</v>
      </c>
      <c r="N230" s="33">
        <f t="shared" si="67"/>
        <v>4852</v>
      </c>
      <c r="O230" s="33">
        <f t="shared" si="68"/>
        <v>5727.96</v>
      </c>
    </row>
    <row r="231" spans="1:23" s="21" customFormat="1" ht="60" x14ac:dyDescent="0.25">
      <c r="A231" s="48" t="s">
        <v>45</v>
      </c>
      <c r="B231" s="49" t="s">
        <v>40</v>
      </c>
      <c r="C231" s="48">
        <v>1</v>
      </c>
      <c r="D231" s="48">
        <v>2</v>
      </c>
      <c r="E231" s="33">
        <v>4500</v>
      </c>
      <c r="F231" s="50">
        <v>0.23</v>
      </c>
      <c r="G231" s="33">
        <f t="shared" si="69"/>
        <v>9000</v>
      </c>
      <c r="H231" s="33">
        <f>G231*1.23</f>
        <v>11070</v>
      </c>
      <c r="I231" s="82">
        <v>20</v>
      </c>
      <c r="J231" s="33">
        <v>162.6</v>
      </c>
      <c r="K231" s="83">
        <v>0.23</v>
      </c>
      <c r="L231" s="33">
        <f t="shared" si="65"/>
        <v>3252</v>
      </c>
      <c r="M231" s="33">
        <f t="shared" si="66"/>
        <v>3999.96</v>
      </c>
      <c r="N231" s="33">
        <f t="shared" si="67"/>
        <v>12252</v>
      </c>
      <c r="O231" s="33">
        <f t="shared" si="68"/>
        <v>15069.96</v>
      </c>
    </row>
    <row r="232" spans="1:23" s="21" customFormat="1" ht="45" x14ac:dyDescent="0.25">
      <c r="A232" s="48" t="s">
        <v>46</v>
      </c>
      <c r="B232" s="49" t="s">
        <v>55</v>
      </c>
      <c r="C232" s="48">
        <v>1</v>
      </c>
      <c r="D232" s="48">
        <v>2</v>
      </c>
      <c r="E232" s="33">
        <v>3000</v>
      </c>
      <c r="F232" s="50">
        <v>0.23</v>
      </c>
      <c r="G232" s="33">
        <f t="shared" si="69"/>
        <v>6000</v>
      </c>
      <c r="H232" s="33">
        <f>G232*1.23</f>
        <v>7380</v>
      </c>
      <c r="I232" s="82">
        <v>20</v>
      </c>
      <c r="J232" s="33">
        <v>162.6</v>
      </c>
      <c r="K232" s="83">
        <v>0.23</v>
      </c>
      <c r="L232" s="33">
        <f t="shared" si="65"/>
        <v>3252</v>
      </c>
      <c r="M232" s="33">
        <f t="shared" si="66"/>
        <v>3999.96</v>
      </c>
      <c r="N232" s="33">
        <f t="shared" si="67"/>
        <v>9252</v>
      </c>
      <c r="O232" s="33">
        <f t="shared" si="68"/>
        <v>11379.96</v>
      </c>
    </row>
    <row r="233" spans="1:23" s="21" customFormat="1" ht="60" x14ac:dyDescent="0.25">
      <c r="A233" s="48" t="s">
        <v>35</v>
      </c>
      <c r="B233" s="49" t="s">
        <v>51</v>
      </c>
      <c r="C233" s="48">
        <v>1</v>
      </c>
      <c r="D233" s="48">
        <v>4</v>
      </c>
      <c r="E233" s="33">
        <v>7500</v>
      </c>
      <c r="F233" s="50">
        <v>0.08</v>
      </c>
      <c r="G233" s="33">
        <f t="shared" si="69"/>
        <v>30000</v>
      </c>
      <c r="H233" s="33">
        <f>G233*1.08</f>
        <v>32400.000000000004</v>
      </c>
      <c r="I233" s="82">
        <v>20</v>
      </c>
      <c r="J233" s="33">
        <v>162.6</v>
      </c>
      <c r="K233" s="83">
        <v>0.23</v>
      </c>
      <c r="L233" s="33">
        <f t="shared" si="65"/>
        <v>3252</v>
      </c>
      <c r="M233" s="33">
        <f t="shared" si="66"/>
        <v>3999.96</v>
      </c>
      <c r="N233" s="33">
        <f t="shared" si="67"/>
        <v>33252</v>
      </c>
      <c r="O233" s="33">
        <f t="shared" si="68"/>
        <v>36399.960000000006</v>
      </c>
    </row>
    <row r="234" spans="1:23" s="21" customFormat="1" x14ac:dyDescent="0.25">
      <c r="A234" s="48" t="s">
        <v>47</v>
      </c>
      <c r="B234" s="49" t="s">
        <v>118</v>
      </c>
      <c r="C234" s="48">
        <v>1</v>
      </c>
      <c r="D234" s="48">
        <v>2</v>
      </c>
      <c r="E234" s="33">
        <v>1000</v>
      </c>
      <c r="F234" s="50">
        <v>0.23</v>
      </c>
      <c r="G234" s="33">
        <f t="shared" si="69"/>
        <v>2000</v>
      </c>
      <c r="H234" s="33">
        <f t="shared" ref="H234" si="70">G234*1.23</f>
        <v>2460</v>
      </c>
      <c r="I234" s="82">
        <v>20</v>
      </c>
      <c r="J234" s="33">
        <v>162.6</v>
      </c>
      <c r="K234" s="83">
        <v>0.23</v>
      </c>
      <c r="L234" s="33">
        <f t="shared" si="65"/>
        <v>3252</v>
      </c>
      <c r="M234" s="33">
        <f t="shared" si="66"/>
        <v>3999.96</v>
      </c>
      <c r="N234" s="33">
        <f t="shared" si="67"/>
        <v>5252</v>
      </c>
      <c r="O234" s="33">
        <f t="shared" si="68"/>
        <v>6459.96</v>
      </c>
    </row>
    <row r="235" spans="1:23" s="21" customFormat="1" x14ac:dyDescent="0.25">
      <c r="A235" s="105" t="s">
        <v>8</v>
      </c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33">
        <f>SUM(N225:N234)</f>
        <v>113670</v>
      </c>
      <c r="O235" s="33">
        <f>SUM(O225:O234)</f>
        <v>134601.60000000001</v>
      </c>
      <c r="V235" s="86">
        <f t="shared" ref="V235:W235" si="71">N235</f>
        <v>113670</v>
      </c>
      <c r="W235" s="86">
        <f t="shared" si="71"/>
        <v>134601.60000000001</v>
      </c>
    </row>
    <row r="236" spans="1:23" s="21" customFormat="1" ht="16.5" x14ac:dyDescent="0.25">
      <c r="A236" s="76" t="s">
        <v>15</v>
      </c>
      <c r="B236" s="20"/>
      <c r="E236" s="22"/>
      <c r="I236" s="22"/>
      <c r="J236" s="22"/>
      <c r="K236" s="22"/>
      <c r="L236" s="22"/>
      <c r="M236" s="22"/>
      <c r="N236" s="22"/>
      <c r="O236" s="22"/>
      <c r="V236"/>
    </row>
    <row r="237" spans="1:23" x14ac:dyDescent="0.25">
      <c r="A237" s="80" t="s">
        <v>9</v>
      </c>
      <c r="B237" s="20"/>
      <c r="C237" s="21"/>
      <c r="D237" s="21"/>
      <c r="E237" s="22"/>
      <c r="F237" s="21"/>
      <c r="G237" s="21"/>
      <c r="H237" s="21"/>
      <c r="I237" s="22"/>
      <c r="J237" s="22"/>
      <c r="K237" s="22"/>
      <c r="L237" s="22"/>
      <c r="M237" s="22"/>
      <c r="N237" s="22"/>
      <c r="O237" s="22"/>
      <c r="V237" s="14">
        <f>SUM(V10:V236)</f>
        <v>618791</v>
      </c>
      <c r="W237" s="14">
        <f>SUM(W10:W236)</f>
        <v>752018.43000000017</v>
      </c>
    </row>
    <row r="238" spans="1:23" x14ac:dyDescent="0.25">
      <c r="A238" s="80" t="s">
        <v>10</v>
      </c>
      <c r="B238" s="20"/>
      <c r="C238" s="21"/>
      <c r="D238" s="21"/>
      <c r="E238" s="22"/>
      <c r="F238" s="21"/>
      <c r="G238" s="21"/>
      <c r="H238" s="21"/>
      <c r="I238" s="22"/>
      <c r="J238" s="22"/>
      <c r="K238" s="22"/>
      <c r="L238" s="22"/>
      <c r="M238" s="22"/>
      <c r="N238" s="22"/>
      <c r="O238" s="22"/>
    </row>
    <row r="240" spans="1:23" x14ac:dyDescent="0.25">
      <c r="B240" s="118" t="s">
        <v>124</v>
      </c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2" x14ac:dyDescent="0.25">
      <c r="B241" s="99" t="s">
        <v>127</v>
      </c>
    </row>
    <row r="243" spans="2:12" x14ac:dyDescent="0.25">
      <c r="L243" s="103"/>
    </row>
  </sheetData>
  <mergeCells count="32">
    <mergeCell ref="B204:O204"/>
    <mergeCell ref="B219:O219"/>
    <mergeCell ref="B240:O240"/>
    <mergeCell ref="A186:M186"/>
    <mergeCell ref="A197:M197"/>
    <mergeCell ref="A213:M213"/>
    <mergeCell ref="A235:M235"/>
    <mergeCell ref="B179:O179"/>
    <mergeCell ref="B190:N190"/>
    <mergeCell ref="A173:M173"/>
    <mergeCell ref="A28:H28"/>
    <mergeCell ref="A110:M110"/>
    <mergeCell ref="A61:H61"/>
    <mergeCell ref="A89:H89"/>
    <mergeCell ref="A79:H79"/>
    <mergeCell ref="B33:N33"/>
    <mergeCell ref="B114:N114"/>
    <mergeCell ref="B125:N125"/>
    <mergeCell ref="B137:O137"/>
    <mergeCell ref="B152:O152"/>
    <mergeCell ref="B165:N165"/>
    <mergeCell ref="A43:H43"/>
    <mergeCell ref="B49:O49"/>
    <mergeCell ref="A15:M15"/>
    <mergeCell ref="A147:M147"/>
    <mergeCell ref="A131:M131"/>
    <mergeCell ref="A159:M159"/>
    <mergeCell ref="A121:M121"/>
    <mergeCell ref="B20:N20"/>
    <mergeCell ref="B66:M66"/>
    <mergeCell ref="B83:N83"/>
    <mergeCell ref="B93:N93"/>
  </mergeCells>
  <pageMargins left="0.7" right="0.7" top="0.75" bottom="0.75" header="0.3" footer="0.3"/>
  <pageSetup paperSize="9" scale="7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8"/>
  <sheetViews>
    <sheetView workbookViewId="0">
      <selection activeCell="B4" sqref="B4:F8"/>
    </sheetView>
  </sheetViews>
  <sheetFormatPr defaultRowHeight="15" x14ac:dyDescent="0.25"/>
  <sheetData>
    <row r="4" spans="2:6" ht="150" x14ac:dyDescent="0.25">
      <c r="B4" s="49" t="s">
        <v>38</v>
      </c>
      <c r="C4" s="48">
        <v>1</v>
      </c>
      <c r="D4" s="48">
        <v>2</v>
      </c>
      <c r="E4" s="33">
        <v>400</v>
      </c>
      <c r="F4" s="50">
        <v>0.23</v>
      </c>
    </row>
    <row r="5" spans="2:6" x14ac:dyDescent="0.25">
      <c r="B5" t="s">
        <v>48</v>
      </c>
      <c r="C5">
        <v>1</v>
      </c>
      <c r="D5">
        <v>2</v>
      </c>
      <c r="E5">
        <v>400</v>
      </c>
      <c r="F5">
        <v>0.23</v>
      </c>
    </row>
    <row r="6" spans="2:6" x14ac:dyDescent="0.25">
      <c r="B6" t="s">
        <v>36</v>
      </c>
      <c r="C6">
        <v>1</v>
      </c>
      <c r="D6">
        <v>2</v>
      </c>
      <c r="E6">
        <v>400</v>
      </c>
      <c r="F6">
        <v>0.23</v>
      </c>
    </row>
    <row r="7" spans="2:6" x14ac:dyDescent="0.25">
      <c r="B7" t="s">
        <v>43</v>
      </c>
      <c r="C7">
        <v>1</v>
      </c>
      <c r="D7">
        <v>2</v>
      </c>
      <c r="E7">
        <v>400</v>
      </c>
      <c r="F7">
        <v>0.23</v>
      </c>
    </row>
    <row r="8" spans="2:6" x14ac:dyDescent="0.25">
      <c r="B8" t="s">
        <v>42</v>
      </c>
      <c r="C8">
        <v>2</v>
      </c>
      <c r="D8">
        <v>4</v>
      </c>
      <c r="E8">
        <v>400</v>
      </c>
      <c r="F8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Arkusz2</vt:lpstr>
      <vt:lpstr>Arkusz1</vt:lpstr>
      <vt:lpstr>Arkusz2!_Hlk85538469</vt:lpstr>
      <vt:lpstr>Arkusz2!_Hlk85545272</vt:lpstr>
      <vt:lpstr>Arkusz2!_Hlk85700171</vt:lpstr>
      <vt:lpstr>Arkusz2!_Hlk86822383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Abako</dc:creator>
  <cp:lastModifiedBy>Agnieszka Lis-Nowacka</cp:lastModifiedBy>
  <cp:lastPrinted>2022-03-29T09:56:28Z</cp:lastPrinted>
  <dcterms:created xsi:type="dcterms:W3CDTF">2021-11-22T07:49:39Z</dcterms:created>
  <dcterms:modified xsi:type="dcterms:W3CDTF">2022-05-02T07:53:48Z</dcterms:modified>
</cp:coreProperties>
</file>