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9780" activeTab="0"/>
  </bookViews>
  <sheets>
    <sheet name="Arkusz1" sheetId="1" r:id="rId1"/>
  </sheets>
  <definedNames>
    <definedName name="_xlnm.Print_Area" localSheetId="0">'Arkusz1'!$A$1:$I$281</definedName>
    <definedName name="_xlnm.Print_Titles" localSheetId="0">'Arkusz1'!$16:$16</definedName>
  </definedNames>
  <calcPr fullCalcOnLoad="1"/>
</workbook>
</file>

<file path=xl/sharedStrings.xml><?xml version="1.0" encoding="utf-8"?>
<sst xmlns="http://schemas.openxmlformats.org/spreadsheetml/2006/main" count="1281" uniqueCount="604">
  <si>
    <t>Koszt wykonania Dokumentacji Wykonawcy (proj. organizacji Robót, instrukcje, rysunki, itp.)  oraz koszt uzyskania wszelkich pozwoleń i uzgodnień</t>
  </si>
  <si>
    <t>m</t>
  </si>
  <si>
    <t>45100000-8; 45000000-7; 45231300-8; 45233000-9; 45233140-2; 45233120-6; 45233200-1; 45111200-0</t>
  </si>
  <si>
    <t>2.2.1.12</t>
  </si>
  <si>
    <t>2.2.1.13</t>
  </si>
  <si>
    <t>2.2.1.14</t>
  </si>
  <si>
    <t>2.2.1.15</t>
  </si>
  <si>
    <t>2.2.2</t>
  </si>
  <si>
    <t>2.2.2.1</t>
  </si>
  <si>
    <t>2.2.2.2</t>
  </si>
  <si>
    <t>2.2.2.3</t>
  </si>
  <si>
    <t>2.2.2.4</t>
  </si>
  <si>
    <t>54.</t>
  </si>
  <si>
    <t>55.</t>
  </si>
  <si>
    <t>56.</t>
  </si>
  <si>
    <t>57.</t>
  </si>
  <si>
    <t>2.2.3</t>
  </si>
  <si>
    <t>2.2.4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</si>
  <si>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</si>
  <si>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</si>
  <si>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</si>
  <si>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</si>
  <si>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</si>
  <si>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</si>
  <si>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</si>
  <si>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</si>
  <si>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</si>
  <si>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2.2.3.11</t>
  </si>
  <si>
    <t>2.2.3.12</t>
  </si>
  <si>
    <t>2.2.3.13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</si>
  <si>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</si>
  <si>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</si>
  <si>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</si>
  <si>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</si>
  <si>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</si>
  <si>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</si>
  <si>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</si>
  <si>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</si>
  <si>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</si>
  <si>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</si>
  <si>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</si>
  <si>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</si>
  <si>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</si>
  <si>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</si>
  <si>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</si>
  <si>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</si>
  <si>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</si>
  <si>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</si>
  <si>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2.2.4.1</t>
  </si>
  <si>
    <t>2.2.4.2</t>
  </si>
  <si>
    <t>2.2.4.3</t>
  </si>
  <si>
    <t>2.2.4.4</t>
  </si>
  <si>
    <t>76.</t>
  </si>
  <si>
    <t>77.</t>
  </si>
  <si>
    <t>78.</t>
  </si>
  <si>
    <t>2.2.5</t>
  </si>
  <si>
    <t>2.2.5.1</t>
  </si>
  <si>
    <t>2.2.5.2</t>
  </si>
  <si>
    <t>2.2.5.3</t>
  </si>
  <si>
    <t>2.2.5.4</t>
  </si>
  <si>
    <t>2.2.5.5</t>
  </si>
  <si>
    <t>2.2.5.6</t>
  </si>
  <si>
    <t>*) Ceny jednostkowe i wartość należy podawać bez VAT w PLN z dokładnością do dwóch miejsc po przecinku</t>
  </si>
  <si>
    <t>Cena jed. [PLN]*</t>
  </si>
  <si>
    <t>Lp.</t>
  </si>
  <si>
    <t>Opis</t>
  </si>
  <si>
    <t>J.m.</t>
  </si>
  <si>
    <t>Obmiar</t>
  </si>
  <si>
    <t>**) Sumy powinny być przeniesione do "Zestawienie Kosztów"</t>
  </si>
  <si>
    <t>1.1</t>
  </si>
  <si>
    <t>1.2</t>
  </si>
  <si>
    <t>kpl</t>
  </si>
  <si>
    <t>ZESTAWIENIE KOSZTÓW</t>
  </si>
  <si>
    <t xml:space="preserve">Cena  Ofertowa  z  VAT 
</t>
  </si>
  <si>
    <t>Kody CPV</t>
  </si>
  <si>
    <t>Nr. Specyfikacji technicznej</t>
  </si>
  <si>
    <t>ST-00</t>
  </si>
  <si>
    <t>m2</t>
  </si>
  <si>
    <t>Suma dla Działu nr 1**</t>
  </si>
  <si>
    <t>DZIAŁ NR 1 WYMAGANIA OGÓLNE</t>
  </si>
  <si>
    <t>Kod pozycji przedmiaru</t>
  </si>
  <si>
    <t xml:space="preserve">Należny  podatek  VAT
DZIAŁ 1-3
</t>
  </si>
  <si>
    <t>45100000-8
45000000-7
45233120-6
77300000-3</t>
  </si>
  <si>
    <t>1.</t>
  </si>
  <si>
    <t>2.</t>
  </si>
  <si>
    <t>4.</t>
  </si>
  <si>
    <t>8.</t>
  </si>
  <si>
    <t>9.</t>
  </si>
  <si>
    <t>12.</t>
  </si>
  <si>
    <t>13.</t>
  </si>
  <si>
    <t>20.</t>
  </si>
  <si>
    <t>21.</t>
  </si>
  <si>
    <t>22.</t>
  </si>
  <si>
    <t>24.</t>
  </si>
  <si>
    <t>25.</t>
  </si>
  <si>
    <t>26.</t>
  </si>
  <si>
    <t>DZIAŁ NR 2 ROBOTY W ZAKRESIE WZNOSZENIA KOMPLETNYCH OBIEKTÓW BUDOWLANYCH LUB ICH CZĘŚCI ORAZ ROBOTY W ZAKRESIE INŻYNIERII LĄDOWEJ - CPV 45200000-9</t>
  </si>
  <si>
    <t>2.1.1</t>
  </si>
  <si>
    <t>2.1.1.1</t>
  </si>
  <si>
    <t>2.1.1.2</t>
  </si>
  <si>
    <t>2.1.1.5</t>
  </si>
  <si>
    <t>2.1.1.7</t>
  </si>
  <si>
    <t>2.1.2</t>
  </si>
  <si>
    <t>2.1.2.1</t>
  </si>
  <si>
    <t>2.1.2.2</t>
  </si>
  <si>
    <t>27.</t>
  </si>
  <si>
    <t>33.</t>
  </si>
  <si>
    <t>34.</t>
  </si>
  <si>
    <t>35.</t>
  </si>
  <si>
    <t>36.</t>
  </si>
  <si>
    <t>37.</t>
  </si>
  <si>
    <t>39.</t>
  </si>
  <si>
    <t>R A Z E M  -  wartość netto
DZIAŁ 1-2</t>
  </si>
  <si>
    <t>Suma dla Rozdziału nr 2.1**</t>
  </si>
  <si>
    <t>3.</t>
  </si>
  <si>
    <t>7.</t>
  </si>
  <si>
    <t>2.1.1.6</t>
  </si>
  <si>
    <t>2.1.1.3</t>
  </si>
  <si>
    <t>2.1.1.4</t>
  </si>
  <si>
    <t>5.</t>
  </si>
  <si>
    <t>6.</t>
  </si>
  <si>
    <t>10.</t>
  </si>
  <si>
    <t>11.</t>
  </si>
  <si>
    <t>14.</t>
  </si>
  <si>
    <t>15.</t>
  </si>
  <si>
    <t>16.</t>
  </si>
  <si>
    <t>17.</t>
  </si>
  <si>
    <t>18.</t>
  </si>
  <si>
    <t>40.</t>
  </si>
  <si>
    <t>41.</t>
  </si>
  <si>
    <t>42.</t>
  </si>
  <si>
    <t>43.</t>
  </si>
  <si>
    <t>23.</t>
  </si>
  <si>
    <t>28.</t>
  </si>
  <si>
    <t>29.</t>
  </si>
  <si>
    <t>30.</t>
  </si>
  <si>
    <t>31.</t>
  </si>
  <si>
    <t>44.</t>
  </si>
  <si>
    <t>kpl.(ryczałt)</t>
  </si>
  <si>
    <t>2.1.1.8</t>
  </si>
  <si>
    <t>2.1.1.9</t>
  </si>
  <si>
    <t>45.</t>
  </si>
  <si>
    <t>46.</t>
  </si>
  <si>
    <t>47.</t>
  </si>
  <si>
    <t>48.</t>
  </si>
  <si>
    <t>49.</t>
  </si>
  <si>
    <t>50.</t>
  </si>
  <si>
    <t>51.</t>
  </si>
  <si>
    <t>52.</t>
  </si>
  <si>
    <t>2.1.1.10</t>
  </si>
  <si>
    <t>53.</t>
  </si>
  <si>
    <t>Opis/ Nazwa elementu</t>
  </si>
  <si>
    <t>ST-00, ST-01, ST-02, ST-04</t>
  </si>
  <si>
    <t>ST-00, ST-01, ST-02, ST-03</t>
  </si>
  <si>
    <t>Wykonanie nawierzchni z trylinki  zgodnie z Dokumentacją Projektową i Specyfikacją Techniczną</t>
  </si>
  <si>
    <t>ST-00, ST-01, ST-02,  ST-04</t>
  </si>
  <si>
    <t>2.1.2.3</t>
  </si>
  <si>
    <t>2.1.2.4</t>
  </si>
  <si>
    <t>2.1.2.5</t>
  </si>
  <si>
    <t>2.1.2.6</t>
  </si>
  <si>
    <t>2.1.2.8</t>
  </si>
  <si>
    <t>2.1.2.9</t>
  </si>
  <si>
    <t>2.1.2.10</t>
  </si>
  <si>
    <t>szt</t>
  </si>
  <si>
    <t>ROZDZIAŁ NR 2.1 SIEĆ WODOCIĄGOWA</t>
  </si>
  <si>
    <t>ROZDZIAŁ NR 2.2 PRZYŁĄCZA WODOCIĄGOWE</t>
  </si>
  <si>
    <t>Suma dla Rozdziału nr 2.2**</t>
  </si>
  <si>
    <t>2.2.1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</si>
  <si>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</si>
  <si>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</si>
  <si>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</si>
  <si>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</si>
  <si>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</si>
  <si>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</si>
  <si>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</si>
  <si>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</si>
  <si>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</si>
  <si>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</si>
  <si>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</si>
  <si>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2.2.6</t>
  </si>
  <si>
    <t>2.2.6.1</t>
  </si>
  <si>
    <t>Wartość [PLN]*</t>
  </si>
  <si>
    <t>Koszt wykonania dokumentacji powykonawczej i odbiorowej</t>
  </si>
  <si>
    <t>38.</t>
  </si>
  <si>
    <t>Rachunek nr 1 Sieć wodociągowa ul. Świętego Antoniego</t>
  </si>
  <si>
    <t>Budowa hydrantu  podziemnego  DN 80 dla projektowanej sieci z rur Dz 110 PEHD - RC SDR17 wraz z armaturą odcinającą blokami oporowymi i  kształtkami oraz z wykonaniem niezbędnych prac pomiarowych, rozbiórkowych, robót ziemnych   , dostarczenie materiałów wywozem i utylizacją urobku i materiałów z rozbiórki oraz innych robót zgodnie z Dokumentacją Projektową i Specyfikacją Techniczną</t>
  </si>
  <si>
    <t>Wykonanie warstwy odcinającej z piasku  grubość  warstwy po zagęszczeniu 15 cm oraz innych robót zgodnie z Dokumentacją Projektową i Specyfikacją Techniczną</t>
  </si>
  <si>
    <t>Wykonanie podsypki cem-piaskowej grub 3-5cm  oraz innych robót zgodnie z Dokumentacją Projektową i Specyfikacją Techniczną</t>
  </si>
  <si>
    <t>Wykonanie warstwy odcinającej z piasku  grubość  warstwy po zagęszczeniu 10 cm oraz innych robót zgodnie z Dokumentacją Projektową i Specyfikacją Techniczną</t>
  </si>
  <si>
    <t>Rachunek nr 2 Sieć wodociągowa ul. Bojańczyka</t>
  </si>
  <si>
    <t>Wykonanie podbudowy z mieszanki niezwiązanej grubość  warstwy po zagęszczeniu 15 cm oraz innych robót zgodnie z Dokumentacją Projektową i Specyfikacją Techniczną</t>
  </si>
  <si>
    <t>Wykonanie nawierzchni z kostki (trylinka) kamienna  zgodnie z Dokumentacją Projektową i Specyfikacją Techniczną</t>
  </si>
  <si>
    <t>Wykonanie nawierzchni z płyt betonowych  zgodnie z Dokumentacją Projektową i Specyfikacją Techniczną</t>
  </si>
  <si>
    <t>Wykonanie nawierzchni z kostki kamiennej  zgodnie z Dokumentacją Projektową i Specyfikacją Techniczną</t>
  </si>
  <si>
    <t>Budowa hydrantu  nadziemnego  DN 80 dla projektowanej sieci z rur Dz 110 PEHD - RC SDR17 wraz z armaturą odcinającą blokami oporowymi i  kształtkami oraz z wykonaniem niezbędnych prac pomiarowych, rozbiórkowych, robót ziemnych   , dostarczenie materiałów wywozem i utylizacją urobku i materiałów z rozbiórki oraz innych robót zgodnie z Dokumentacją Projektową i Specyfikacją Techniczną</t>
  </si>
  <si>
    <t>Budowa węzłów wodociągowych dla projektowanej sieci wraz z armaturą odcinającą blokami oporowymi i  kształtkami oraz z wykonaniem niezbędnych prac pomiarowych, rozbiórkowych, robót ziemnych   , dostarczenie materiałów wywozem i utylizacją urobku i materiałów z rozbiórki oraz innych robót zgodnie z Dokumentacją Projektową i Specyfikacją Techniczną</t>
  </si>
  <si>
    <t>2.1.2.11</t>
  </si>
  <si>
    <t>2.1.2.12</t>
  </si>
  <si>
    <t>2.1.2.13</t>
  </si>
  <si>
    <t xml:space="preserve"> 2.1.3</t>
  </si>
  <si>
    <t>2.1.3.1</t>
  </si>
  <si>
    <t>2.1.3.2</t>
  </si>
  <si>
    <t>2.1.3.3</t>
  </si>
  <si>
    <t>2.1.3.4</t>
  </si>
  <si>
    <t>2.1.3.5</t>
  </si>
  <si>
    <t>2.1.3.7</t>
  </si>
  <si>
    <t>2.1.3.8</t>
  </si>
  <si>
    <t>2.1.3.9</t>
  </si>
  <si>
    <t>2.1.3.10</t>
  </si>
  <si>
    <t>Rachunek nr 3 Sieć wodociągowa ul. Kilińskiego</t>
  </si>
  <si>
    <t xml:space="preserve"> 2.1.4</t>
  </si>
  <si>
    <t>2.1.4.1</t>
  </si>
  <si>
    <t>2.1.4.2</t>
  </si>
  <si>
    <t>2.1.4.3</t>
  </si>
  <si>
    <t>2.1.4.4</t>
  </si>
  <si>
    <t>2.1.4.5</t>
  </si>
  <si>
    <t>2.1.4.6</t>
  </si>
  <si>
    <t>2.1.4.7</t>
  </si>
  <si>
    <t>2.1.4.8</t>
  </si>
  <si>
    <t>2.1.4.9</t>
  </si>
  <si>
    <t>2.1.4.10</t>
  </si>
  <si>
    <t>2.1.4.11</t>
  </si>
  <si>
    <t>2.1.4.12</t>
  </si>
  <si>
    <t xml:space="preserve"> 2.1.5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</si>
  <si>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</si>
  <si>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</si>
  <si>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</si>
  <si>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</si>
  <si>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</si>
  <si>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</si>
  <si>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</si>
  <si>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</si>
  <si>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</si>
  <si>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</si>
  <si>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2.1.5.11</t>
  </si>
  <si>
    <t xml:space="preserve"> 2.1.6</t>
  </si>
  <si>
    <t>2.1.6.1</t>
  </si>
  <si>
    <t>2.1.6.2</t>
  </si>
  <si>
    <t>2.1.6.3</t>
  </si>
  <si>
    <t>2.1.6.4</t>
  </si>
  <si>
    <t>2.1.6.5</t>
  </si>
  <si>
    <t>2.1.6.6</t>
  </si>
  <si>
    <t>2.1.6.7</t>
  </si>
  <si>
    <t xml:space="preserve"> 2.1.7</t>
  </si>
  <si>
    <t>2.1.7.1</t>
  </si>
  <si>
    <t>2.1.7.2</t>
  </si>
  <si>
    <t>2.1.7.3</t>
  </si>
  <si>
    <t>2.1.7.4</t>
  </si>
  <si>
    <t>2.1.7.5</t>
  </si>
  <si>
    <t>2.1.7.6</t>
  </si>
  <si>
    <t>2.1.7.7</t>
  </si>
  <si>
    <t>2.1.7.8</t>
  </si>
  <si>
    <t>2.1.7.9</t>
  </si>
  <si>
    <t>2.1.7.10</t>
  </si>
  <si>
    <t>2.1.7.11</t>
  </si>
  <si>
    <t>2.1.7.12</t>
  </si>
  <si>
    <t>79.</t>
  </si>
  <si>
    <t>2.1.7.13</t>
  </si>
  <si>
    <t>Rachunek nr 1 Przyłącza wodociągowe (na odcinku do granicy nieruchomości) ul. Świętego Antoniego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</si>
  <si>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</si>
  <si>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</si>
  <si>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</si>
  <si>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</si>
  <si>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</si>
  <si>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</si>
  <si>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</si>
  <si>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</si>
  <si>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</si>
  <si>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</si>
  <si>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</si>
  <si>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</si>
  <si>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</si>
  <si>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</si>
  <si>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</si>
  <si>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</si>
  <si>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</si>
  <si>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</si>
  <si>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</si>
  <si>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</si>
  <si>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Rachunek nr 2 Przyłącza wodociągowe (na odcinku od granicy nieruchomości do wodomierza) ul. Świętego Antoniego</t>
  </si>
  <si>
    <t>100.</t>
  </si>
  <si>
    <t>101.</t>
  </si>
  <si>
    <t>102.</t>
  </si>
  <si>
    <t>103.</t>
  </si>
  <si>
    <t>104.</t>
  </si>
  <si>
    <t>105.</t>
  </si>
  <si>
    <t>2.2.2.5</t>
  </si>
  <si>
    <t>Rachunek nr 3 Przyłącza wodociągowe (na odcinku do granicy nieruchomości) ul. Bojańczyka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</si>
  <si>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</si>
  <si>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</si>
  <si>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</si>
  <si>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</si>
  <si>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</si>
  <si>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</si>
  <si>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</si>
  <si>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</si>
  <si>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</si>
  <si>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</si>
  <si>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</si>
  <si>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</si>
  <si>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</si>
  <si>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</si>
  <si>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122.</t>
  </si>
  <si>
    <t>Rachunek nr 4 Przyłącza wodociągowe (na odcinku od granicy nieruchomości do wodomierza) ul. Bojańczyka</t>
  </si>
  <si>
    <t>Wykonanie  studni wodomierzowej wraz z armaturą odcinającą raz innych robót zgodnie z Dokumentacją Projektową i Specyfikacją Techniczną</t>
  </si>
  <si>
    <t>123.</t>
  </si>
  <si>
    <t>124.</t>
  </si>
  <si>
    <t>125.</t>
  </si>
  <si>
    <t>126.</t>
  </si>
  <si>
    <t>Rachunek nr 5 Przyłącza wodociągowe (na odcinku do granicy nieruchomości) ul. Kilińskiego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</si>
  <si>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</si>
  <si>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</si>
  <si>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</si>
  <si>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</si>
  <si>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</si>
  <si>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</si>
  <si>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</si>
  <si>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</si>
  <si>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</si>
  <si>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</si>
  <si>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</si>
  <si>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</si>
  <si>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</si>
  <si>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</si>
  <si>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</si>
  <si>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</si>
  <si>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</si>
  <si>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2.2.5.7</t>
  </si>
  <si>
    <t>2.2.5.8</t>
  </si>
  <si>
    <t>2.2.5.9</t>
  </si>
  <si>
    <t>2.2.5.10</t>
  </si>
  <si>
    <t>2.2.5.11</t>
  </si>
  <si>
    <t>2.2.5.12</t>
  </si>
  <si>
    <t>2.2.5.13</t>
  </si>
  <si>
    <t>2.2.5.14</t>
  </si>
  <si>
    <t>2.2.5.15</t>
  </si>
  <si>
    <t>Rachunek nr 6 Przyłącza wodociągowe (na odcinku od granicy nieruchomości do wodomierza) ul. Kilińskiego</t>
  </si>
  <si>
    <t>147.</t>
  </si>
  <si>
    <t>Rachunek nr 7 Przyłącza wodociągowe (na odcinku do granicy nieruchomości) ul. Jesionowa</t>
  </si>
  <si>
    <t xml:space="preserve"> 2.2.7</t>
  </si>
  <si>
    <t>2.2.7.1</t>
  </si>
  <si>
    <t>144.</t>
  </si>
  <si>
    <t>145.</t>
  </si>
  <si>
    <t>146.</t>
  </si>
  <si>
    <t>148.</t>
  </si>
  <si>
    <t>149.</t>
  </si>
  <si>
    <t>150.</t>
  </si>
  <si>
    <t>151.</t>
  </si>
  <si>
    <t>152.</t>
  </si>
  <si>
    <t>153.</t>
  </si>
  <si>
    <t>154.</t>
  </si>
  <si>
    <t>2.2.7.2</t>
  </si>
  <si>
    <t>2.2.7.3</t>
  </si>
  <si>
    <t>2.2.7.4</t>
  </si>
  <si>
    <t>2.2.7.5</t>
  </si>
  <si>
    <t>2.2.7.6</t>
  </si>
  <si>
    <t>2.2.7.7</t>
  </si>
  <si>
    <t>Rachunek nr 8 Przyłącza wodociągowe (na odcinku od granicy nieruchomości do wodomierza) ul. Jesionowa</t>
  </si>
  <si>
    <t xml:space="preserve"> 2.2.8</t>
  </si>
  <si>
    <t>2.2.8.1</t>
  </si>
  <si>
    <t>155.</t>
  </si>
  <si>
    <t>156.</t>
  </si>
  <si>
    <t>157.</t>
  </si>
  <si>
    <t>Rachunek nr 9 Przyłącza wodociągowe (na odcinku do granicy nieruchomości) ul. Chopina/Warszawska</t>
  </si>
  <si>
    <t xml:space="preserve"> 2.2.9</t>
  </si>
  <si>
    <t>Wykonanie nawierzchni z betonu  C16/20  zgodnie z Dokumentacją Projektową i Specyfikacją Techniczną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</si>
  <si>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</si>
  <si>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</si>
  <si>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</si>
  <si>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</si>
  <si>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</si>
  <si>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</si>
  <si>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</si>
  <si>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</si>
  <si>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</si>
  <si>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</si>
  <si>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</si>
  <si>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</si>
  <si>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</si>
  <si>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</si>
  <si>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</si>
  <si>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</si>
  <si>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</si>
  <si>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</si>
  <si>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</si>
  <si>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</si>
  <si>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</si>
  <si>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</si>
  <si>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</si>
  <si>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</si>
  <si>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2.2.9.1</t>
  </si>
  <si>
    <t>2.2.9.2</t>
  </si>
  <si>
    <t>2.2.9.3</t>
  </si>
  <si>
    <t>2.2.9.4</t>
  </si>
  <si>
    <t>2.2.9.5</t>
  </si>
  <si>
    <t>2.2.9.6</t>
  </si>
  <si>
    <t>2.2.9.7</t>
  </si>
  <si>
    <t>2.2.9.8</t>
  </si>
  <si>
    <t>2.2.9.9</t>
  </si>
  <si>
    <t>2.2.9.10</t>
  </si>
  <si>
    <t>2.2.9.11</t>
  </si>
  <si>
    <t>2.2.9.12</t>
  </si>
  <si>
    <t>2.2.9.13</t>
  </si>
  <si>
    <t>2.2.9.14</t>
  </si>
  <si>
    <t>2.2.9.15</t>
  </si>
  <si>
    <t>2.2.9.16</t>
  </si>
  <si>
    <t>2.2.9.17</t>
  </si>
  <si>
    <t>2.2.9.18</t>
  </si>
  <si>
    <t xml:space="preserve">  2.2.10</t>
  </si>
  <si>
    <t>Rachunek nr 10 Przyłącza wodociągowe (na odcinku od granicy nieruchomości do wodomierza) ul. Chopina/Warszawska</t>
  </si>
  <si>
    <t>2.2.10.1</t>
  </si>
  <si>
    <t>2.2.10.2</t>
  </si>
  <si>
    <t>2.2.10.3</t>
  </si>
  <si>
    <t>182.</t>
  </si>
  <si>
    <t>183.</t>
  </si>
  <si>
    <t>184.</t>
  </si>
  <si>
    <t>Rachunek nr 11 Przyłącza wodociągowe (na odcinku do granicy nieruchomości) ul. Orla</t>
  </si>
  <si>
    <t xml:space="preserve"> 2.2 .11</t>
  </si>
  <si>
    <t>185.</t>
  </si>
  <si>
    <t>2.2.11.1</t>
  </si>
  <si>
    <t>186.</t>
  </si>
  <si>
    <t>2.2.11.2</t>
  </si>
  <si>
    <t>187.</t>
  </si>
  <si>
    <t>2.2.11.3</t>
  </si>
  <si>
    <t>188.</t>
  </si>
  <si>
    <t>2.2.11.4</t>
  </si>
  <si>
    <t>189.</t>
  </si>
  <si>
    <t>2.2.11.5</t>
  </si>
  <si>
    <t>190.</t>
  </si>
  <si>
    <t>2.2.11.6</t>
  </si>
  <si>
    <t>191.</t>
  </si>
  <si>
    <t>2.2.11.7</t>
  </si>
  <si>
    <t>192.</t>
  </si>
  <si>
    <t>2.2.11.8</t>
  </si>
  <si>
    <t>193.</t>
  </si>
  <si>
    <t>2.2.11.9</t>
  </si>
  <si>
    <t>194.</t>
  </si>
  <si>
    <t>2.2.11.10</t>
  </si>
  <si>
    <t>Rachunek nr 12 Przyłącza wodociągowe (na odcinku od granicy nieruchomości do wodomierza) ul.Orla</t>
  </si>
  <si>
    <t xml:space="preserve">  2.2.12</t>
  </si>
  <si>
    <t>195.</t>
  </si>
  <si>
    <t>2.2.12.1</t>
  </si>
  <si>
    <t>196.</t>
  </si>
  <si>
    <t>2.2.12.2</t>
  </si>
  <si>
    <t xml:space="preserve"> 2.2.13</t>
  </si>
  <si>
    <t>Rachunek nr 13 Przyłącza wodociągowe (na odcinku do granicy nieruchomości) ul. Reymonta</t>
  </si>
  <si>
    <t>197.</t>
  </si>
  <si>
    <t>2.2.13.1</t>
  </si>
  <si>
    <t>Wykonanie nawierzchni betonowej oraz innych robót zgodnie z Dokumentacją Projektową i Specyfikacją Techniczną</t>
  </si>
  <si>
    <t>198.</t>
  </si>
  <si>
    <t>2.2.13.2</t>
  </si>
  <si>
    <t>199.</t>
  </si>
  <si>
    <t>2.2.13.3</t>
  </si>
  <si>
    <t>2.2.13.4</t>
  </si>
  <si>
    <t>2.2.13.5</t>
  </si>
  <si>
    <t>2.2.13.6</t>
  </si>
  <si>
    <t>2.2.13.7</t>
  </si>
  <si>
    <t>2.2.13.8</t>
  </si>
  <si>
    <t>2.2.13.9</t>
  </si>
  <si>
    <t xml:space="preserve">  2.2.14</t>
  </si>
  <si>
    <t>Rachunek nr 14 Przyłącza wodociągowe (na odcinku od granicy nieruchomości do wodomierza) ul. Reymonta</t>
  </si>
  <si>
    <t>2.2.14.1</t>
  </si>
  <si>
    <t>2.2.14.2</t>
  </si>
  <si>
    <t>2.2.14.3</t>
  </si>
  <si>
    <t>(*) w tym wartość - koszt niekwalifikowalny (Rozdział nr 2.2 - Rachunek nr 2, 4, 6, 8, 10, 12, 14)</t>
  </si>
  <si>
    <t>Wykonanie podsypki cem-piaskowej grub 3-5cm oraz innych robót zgodnie z Dokumentacją Projektową i Specyfikacją Techniczną</t>
  </si>
  <si>
    <t>Wykonanie nawierzchni z kostki brukowej betonowej gr 8  zgodnie z Dokumentacją Projektową i Specyfikacją Techniczną</t>
  </si>
  <si>
    <t>Wykonanie nawierzchni z kostki brukowej betonowej gr 8 cm zgodnie z Dokumentacją Projektową i Specyfikacją Techniczną</t>
  </si>
  <si>
    <t>Budowa hydrantu  podziemnego 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</si>
  <si>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Wykonanie warstwy odcinającej z piasku - grubość  warstwy po zagęszczeniu 15 cm oraz innych robót zgodnie z Dokumentacją Projektową i Specyfikacją Techniczną</t>
  </si>
  <si>
    <t>Budowa hydrantu  nadziemnego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</si>
  <si>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Przebudowa sieci wodociągowej metodą bezwykopową (CRACKINGU) z rur Dz 160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</si>
  <si>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Wykonanie warstwy odcinającej z piasku - grubość  warstwy po zagęszczeniu 10 cm oraz innych robót zgodnie z Dokumentacją Projektową i Specyfikacją Techniczną</t>
  </si>
  <si>
    <t>Wykonanie podbudowy zasadniczej - grubość  warstwy po zagęszczeniu 11 cm oraz innych robót zgodnie z Dokumentacją Projektową i Specyfikacją Techniczną</t>
  </si>
  <si>
    <t>Wykonanie podbudowy z kruszywa łamanego  - grubość  warstwy po zagęszczeniu 20 cm oraz innych robót zgodnie z Dokumentacją Projektową i Specyfikacją Techniczną</t>
  </si>
  <si>
    <t>Wykonanie podbudowy zasadniczej grubość  warstwy po zagęszczeniu 11 cm oraz innych robót zgodnie z Dokumentacją Projektową i Specyfikacją Techniczną</t>
  </si>
  <si>
    <t>Wykonanie podbudowy z kruszywa łamanego grubość  warstwy po zagęszczeniu 20 cm oraz innych robót zgodnie z Dokumentacją Projektową i Specyfikacją Techniczną</t>
  </si>
  <si>
    <t>Przebudowa sieci wodociągowej wykopem otwartym z rur Dz 110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</si>
  <si>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Wykonanie podbudowy z kruszywa łamanego grubość warstwy po zagęszczeniu 20cm  oraz innych robót zgodnie z Dokumentacją Projektową i Specyfikacją Techniczną</t>
  </si>
  <si>
    <t>Wykonanie warstwy wiążącej  z betonu asfaltowego gr 8cm zgodnie z Dokumentacją Projektową i Specyfikacją Techniczną</t>
  </si>
  <si>
    <t>Wykonanie warstwy ścieralnej  z betonu asfaltowegogr 5cm zgodnie z Dokumentacją Projektową i Specyfikacją Techniczną</t>
  </si>
  <si>
    <t>Wykonanie warstwy wiążącej  z betonu asfaltowego gr 7cm zgodnie z Dokumentacją Projektową i Specyfikacją Techniczną</t>
  </si>
  <si>
    <t>Wykonanie warstwy ścieralnej  z betonu asfaltowego gr 5cm zgodnie z Dokumentacją Projektową i Specyfikacją Techniczną</t>
  </si>
  <si>
    <t>Wykonanie warstwy wiążącej z betonu asfaltowego gr 6cm zgodnie z Dokumentacją Projektową i Specyfikacją Techniczną</t>
  </si>
  <si>
    <t>Wykonanie warstwy ścieralnej z betonu asfaltowego gr 4cm zgodnie z Dokumentacją Projektową i Specyfikacją Techniczną</t>
  </si>
  <si>
    <t>Wykonanie warstwy ścieralnej z betonu asfaltowego gr 5cm zgodnie z Dokumentacją Projektową i Specyfikacją Techniczną</t>
  </si>
  <si>
    <t>Wykonanie warstwy wiążącej z betonu asfaltowego  gr 7cm zgodnie z Dokumentacją Projektową i Specyfikacją Techniczną</t>
  </si>
  <si>
    <t>Wykonanie warstwy ścieralnej z betonu asfaltowego gr 5cm  zgodnie z Dokumentacją Projektową i Specyfikacją Techniczną</t>
  </si>
  <si>
    <t>Wykonanie warstwy wiążącej  z betonu asfaltowego gr 6cm zgodnie z Dokumentacją Projektową i Specyfikacją Techniczną</t>
  </si>
  <si>
    <t>Wykonanie warstwy wiążącej z betonu asfaltowego  gr 8cm zgodnie z Dokumentacją Projektową i Specyfikacją Techniczną</t>
  </si>
  <si>
    <t>Wykonanie warstwy ścieralnej z betonu asfaltowego gr 4cm  zgodnie z Dokumentacją Projektową i Specyfikacją Techniczną</t>
  </si>
  <si>
    <t>Wykonanie warstwy wiążącej z betonu asfaltowego gr 7cm zgodnie z Dokumentacją Projektową i Specyfikacją Techniczną</t>
  </si>
  <si>
    <t>2.1.1.11</t>
  </si>
  <si>
    <t>19.</t>
  </si>
  <si>
    <t>32.</t>
  </si>
  <si>
    <t>2.1.2.7</t>
  </si>
  <si>
    <t>2.1.3.6</t>
  </si>
  <si>
    <t>2.1.3.11</t>
  </si>
  <si>
    <t>2.1.5.12</t>
  </si>
  <si>
    <t>115.</t>
  </si>
  <si>
    <t>2.2.3.10</t>
  </si>
  <si>
    <t>121.</t>
  </si>
  <si>
    <t>Wykonanie podbudowy zasadniczej z betonu asfaltowego- grubość  warstwy po zagęszczeniu 11 cm oraz innych robót zgodnie z Dokumentacją Projektową i Specyfikacją Techniczną</t>
  </si>
  <si>
    <t>Wykonanie nawierzchni z płyt betonowych zgodnie z Dokumentacją Projektową i Specyfikacją Techniczną</t>
  </si>
  <si>
    <t>Wykonanie nawierzchni betonowej z rozproszonym zbrojeniem gr 22 cm zgodnie z Dokumentacją Projektową i Specyfikacją Techniczną</t>
  </si>
  <si>
    <t>Wykonanie podbudowy z mieszanki niezwiązanej grubość warstwy po zagęszczeniu 15cm  oraz innych robót zgodnie z Dokumentacją Projektową i Specyfikacją Techniczną</t>
  </si>
  <si>
    <t>Wykonanie podbudowy z mieszanki niezwiązanej grubość warstwy po zagęszczeniu 10cm  oraz innych robót zgodnie z Dokumentacją Projektową i Specyfikacją Techniczną</t>
  </si>
  <si>
    <t>Wykonanie podbudowy z mieszanki niezwiązanej grubość warstwy po zagęszczeniu 20cm  oraz innych robót zgodnie z Dokumentacją Projektową i Specyfikacją Techniczną</t>
  </si>
  <si>
    <t>Budowa węzłów wodociągowych dla projektowanej sieci z rur Dz 160 PEHD - RC SDR17 wraz z armaturą odcinającą blokami oporowymi i  kształtkami oraz z wykonaniem niezbędnych prac pomiarowych, rozbiórkowych, robót ziemnych, dostarczenie materiałów wywozem i utylizacją urobku i materiałów z rozbiórki, próby szczelności, płukania, dezynfekcji oraz innych robót zgodnie z Dokumentacją Projektową i Specyfikacją Techniczną</t>
  </si>
  <si>
    <t>Budowa węzłów wodociągowych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rozbiórki, próby szczelności, płukania, dezynfekcji oraz innych robót zgodnie z Dokumentacją Projektową i Specyfikacją Techniczną</t>
  </si>
  <si>
    <t>Przebudowa sieci wodociągowej metodą przewiertu sterowanego z rur Dz 110 PEHD-RC SDR17 wraz z kształtkami  i armaturą oraz z wykonaniem niezbędnych prac pomiarowych, rozbiórkowych, robót ziemnych. Dostarczenie materiałów, wywozem i utylizacją urobku i materiałów z rozbiórki.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</si>
  <si>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Przebudowa sieci wodociągowej metodą bezwykopową (CRACKINGU) z rur Dz 110 PEHD-RC SDR17 wraz z kształtkami  i armaturą oraz z wykonaniem niezbędnych prac pomiarowych, rozbiórkowych, robót ziemnych. Dostarczenie materiałów, wywozem i utylizacją urobku i materiałów z rozbiórki.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</si>
  <si>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r>
      <t>m</t>
    </r>
    <r>
      <rPr>
        <vertAlign val="superscript"/>
        <sz val="8"/>
        <rFont val="Arial"/>
        <family val="2"/>
      </rPr>
      <t>2</t>
    </r>
  </si>
  <si>
    <t>Budowa węzłów wodociągowych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rozbiórki, próby szczelności, płukania, dezynfekcji, oraz innych robót zgodnie z Dokumentacją Projektową i Specyfikacją Techniczną</t>
  </si>
  <si>
    <t>Wykonanie przepięć wraz z kształtkami armaturą oraz z wykonaniem prac pomiarowych, rozbiórkowych, robót ziemnych,  dostarczenie materiałów wywozem i utylizacją urobku i materiałów z rozbiórki oraz innych robót zgodnie z Dokumentacją Projektową i Specyfikacją Techniczną</t>
  </si>
  <si>
    <t>Wykonanie podbudowy z kruszywa łamanego - grubość warstwy po zagęszczeniu 20 cm oraz innych robót zgodnie z Dokumentacją Projektową i Specyfikacją Techniczną</t>
  </si>
  <si>
    <t>Wykonanie warstwy wiążącej z betonu gr 7 cm zgodnie z Dokumentacją Projektową i Specyfikacją Techniczną</t>
  </si>
  <si>
    <t>Wykonanie przepięć wraz z kształtkami armaturą oraz z wykonaniem prac pomiarowych, rozbiórkowych, robót ziemnych, dostarczenie materiałów wywozem i utylizacją urobku i materiałów z rozbiórki oraz innych robót zgodnie z Dokumentacją Projektową i Specyfikacją Techniczną</t>
  </si>
  <si>
    <t>Wykonanie przepięć  wraz z kształtkami armaturą oraz z wykonaniem prac pomiarowych, rozbiórkowych, robót ziemnych, dostarczenie materiałów wywozem i utylizacją urobku i materiałów z rozbiórki oraz innych robót zgodnie z Dokumentacją Projektową i Specyfikacją Techniczną</t>
  </si>
  <si>
    <t>Przebudowa sieci wodociągowej metodą bezwykopową (CRACKINGU) z rur Dz 110 PEHD-RC SDR17  wraz z kształtkami  i armaturą oraz z wykonaniem niezbędnych prac pomiarowych, rozbiórkowych, robót ziemnych. Dostarczenie materiałów, wywozem i utylizacją urobku i materiałów z rozbiórki. Budowa i rozebranie tymczasowej sieci wodociągowej z przyłączami na czas przebudowy wraz z jego zabezpieczeniem. Próby szczelności, płukania, dezynfekcji i oznakowania informacyjnego  oraz innych robót zgodnie z Dokumentacją Projektową i Specyfikacją Techniczną</t>
  </si>
  <si>
    <t>Budowa hydrantów podziemnych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</si>
  <si>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Wykonanie warstwy odcinającej z piasku grubość  warstwy po zagęszczeniu 10 cm oraz innych robót zgodnie z Dokumentacją Projektową i Specyfikacją Techniczną</t>
  </si>
  <si>
    <t>Wykonanie nawierzchni betonowej 20cm  oraz innych robót zgodnie z Dokumentacją Projektową i Specyfikacją Techniczną</t>
  </si>
  <si>
    <t>Przepięcia wraz z kształtkami armaturą oraz z wykonaniem prac pomiarowych, rozbiórkowych, robót ziemnych,  dostarczenie materiałów, wywozem i utylizacją urobku i materiałów z rozbiórki oraz innych robót zgodnie z Dokumentacją Projektową i Specyfikacją Techniczną</t>
  </si>
  <si>
    <t>Przyłącza wodociągowe od granicy działki do wodomierza Dn 63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</si>
  <si>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Budowa hydrantu nadziemnego DN 80 dla projektowanej sieci z rur Dz 110 PEHD - RC SDR17 wraz z armaturą odcinającą blokami oporowymi i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</si>
  <si>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Przebudowa sieci wodociągowej wykopem otwartym z rur Dz 110 PEHD-RC SDR17 wraz z kształtkami  i armaturą oraz z wykonaniem niezbędnych prac pomiarowych, rozbiórkowych, robót ziemnych. Dostarczenie materiałów, wywozem i utylizacją urobku i materiałów z rozbiórki. Budowa i rozebranie tymczasowej sieci wodociągowej z przyłączami na czas przebudowy wraz z jego zabezpieczeniem. Próby szczelności , płukania , dezynfekcji i oznakowania informacyjnego oraz innych robót zgodnie z Dokumentacją Projektową i Specyfikacją Techniczną</t>
  </si>
  <si>
    <t>Wykonanie warstwy odcinającej z piasku grubość warstwy po zagęszczeniu 15 cm oraz innych robót zgodnie z Dokumentacją Projektową i Specyfikacją Techniczną</t>
  </si>
  <si>
    <t>Wykonanie warstwy odcinającej z piasku grubość warstwy po zagęszczeniu 10 cm oraz innych robót zgodnie z Dokumentacją Projektową i Specyfikacją Techniczną</t>
  </si>
  <si>
    <t>Wykonanie podbudowy zasadniczej grubość warstwy po zagęszczeniu 11 cm oraz innych robót zgodnie z Dokumentacją Projektową i Specyfikacją Techniczną</t>
  </si>
  <si>
    <t>Wykonanie podbudowy z kruszywa łamanego grubość warstwy po zagęszczeniu 20 cm oraz innych robót zgodnie z Dokumentacją Projektową i Specyfikacją Techniczną</t>
  </si>
  <si>
    <t>Wykonanie warstwy stabilizacji gruntu cementem gr. 10 cm, warstwy poślizgowe zgodnie z Dokumentacją Projektową i Specyfikacją Techniczną</t>
  </si>
  <si>
    <t>Wykonanie podbudowy z mieszanki niezwiązanej grubość warstwy po zagęszczeniu 15cm oraz innych robót zgodnie z Dokumentacją Projektową i Specyfikacją Techniczną</t>
  </si>
  <si>
    <t>Wykonanie nawierzchni z betonu C16/20  zgodnie z Dokumentacją Projektową i Specyfikacją Techniczną</t>
  </si>
  <si>
    <t>Budowa hydrantu podziemnego 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</si>
  <si>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Wykonanie podbudowy z kruszywa łamanego - grubość  warstwy po zagęszczeniu 20 cm oraz innych robót zgodnie z Dokumentacją Projektową i Specyfikacją Techniczną</t>
  </si>
  <si>
    <t>Wykonanie warstwy wiążącej z betonu asfaltowego gr 6 cm zgodnie z Dokumentacją Projektową i Specyfikacją Techniczną</t>
  </si>
  <si>
    <t>Przebudowa sieci wodociągowej metodą wykopu otwartego z rur Dz 160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</si>
  <si>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Przebudowa sieci wodociągowej  metodą bezwykopową (CRACKINGU) z rur Dz 110 PEHD-RC SDR17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</si>
  <si>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Budowa węzłów wodociągowych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</si>
  <si>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Budowa węzłów wodociągowych dla projektowanej sieci z rur Dz 280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</si>
  <si>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Budowa hydrantu  podziemnego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</si>
  <si>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Budowa hydrantu  nadziemnego DN 80 dla projektowanej sieci z rur Dz 280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</si>
  <si>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Wykonanie nawierzchni z płytek betonowych zgodnie z Dokumentacją Projektową i Specyfikacją Techniczną</t>
  </si>
  <si>
    <t>Przyłącza wodociągowe od granicy działki do wodomierza DN 32 PE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</si>
  <si>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od granicy działki do wodomierza DN 63 PE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</si>
  <si>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Wykonanie studni wodomierzowej wraz z armaturą odcinającą oraz innych robót zgodnie z Dokumentacją Projektową i Specyfikacją Techniczną</t>
  </si>
  <si>
    <t>Wykonanie warstwy wiążącej z betonu asfaltowego gr 8cm zgodnie z Dokumentacją Projektową i Specyfikacją Techniczną</t>
  </si>
  <si>
    <t>Wykonanie nawierzchni z kostki brukowej betonowej gr 8 zgodnie z Dokumentacją Projektową i Specyfikacją Techniczną</t>
  </si>
  <si>
    <t>Wykonanie podbudowy z mieszanki niezwiązanej grubość warstwy po zagęszczeniu 20cm oraz innych robót zgodnie z Dokumentacją Projektową i Specyfikacją Techniczną</t>
  </si>
  <si>
    <t>Przebudowa sieci wodociągowej metodą bezwykopową (CRACKINGU) z rur Dz 110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</si>
  <si>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Budowa hydrantu podziemnego HP  DN 80 dla projektowanej sieci z rur Dz 110 PEHD - RC SDR17 wraz z armaturą odcinającą blokami oporowymi i  kształtkami oraz z wykonaniem niezbędnych prac pomiarowych, rozbiórkowych, robót ziemnych, dostarczenie materiałów wywozem i utylizacją urobku i materiałów z rozbiórki oraz innych robót zgodnie z Dokumentacją Projektową i Specyfikacją Techniczną</t>
  </si>
  <si>
    <t>Rachunek nr 6 Sieć wodociągowa ul. Orla</t>
  </si>
  <si>
    <t>Przebudowa sieci wodociągowej wykonana metodą przewiertu sterowanego rur Dz 110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szczelności, płukania, dezynfekcji i oznakowania informacyjnego  oraz innych robót zgodnie z Dokumentacją Projektową i Specyfikacją Techniczną</t>
  </si>
  <si>
    <t>Przebudowa sieci wodociągowej metodą bezwykopową (CRACKINGU) z rur Dz 280 PEHD-RC SDR17 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szczelności, płukania, dezynfekcji i oznakowania informacyjnego  oraz innych robót zgodnie z Dokumentacją Projektową i Specyfikacją Techniczną</t>
  </si>
  <si>
    <t>Przebudowa sieci wodociągowej metodą bezwykopową (CRACKINGU) z rur Dz 280 PEHD-RC SDR17  wraz z kształtkami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</si>
  <si>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2.1.5.13</t>
  </si>
  <si>
    <t>2.1.5.14</t>
  </si>
  <si>
    <t>2.1.5.15</t>
  </si>
  <si>
    <t>2.2.11.11</t>
  </si>
  <si>
    <t>Rachunek nr 4 Sieć wodociągowa ul.Jesionowa</t>
  </si>
  <si>
    <t>Rachunek nr 5 Sieć wodociągowa ul. Chopina/Warszawska</t>
  </si>
  <si>
    <t>Rachunek nr 7 Sieć wodociągowa ul. Reymonta</t>
  </si>
  <si>
    <t>Przebudowa sieci wodociągowej metodą bezwykopową (CRACKINGU) z rur Dz 160 PEHD-RC SDR17 wraz z kształtkami  i armaturą oraz z wykonaniem niezbędnych prac pomiarowych, rozbiórkowych, robót ziemnych. Dostarczenie materiałów, wywozem i utylizacją urobku i materiałów z rozbiórki . Budowa i rozebranie tymczasowej sieci wodociągowej z przyłączami na czas przebudowy wraz z jego zabezpieczeniem. Próby szczelności , płukania , dezynfekcji i oznakowania informacyjnego  oraz innych robót zgodnie z Dokumentacją Projektową i Specyfikacją Techniczną</t>
  </si>
  <si>
    <t>Przyłącza wodociągowe od granicy działki do wodomierza Dn 32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</si>
  <si>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od granicy działki do wodomierza Dn 50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</si>
  <si>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od granicy działki do wodomierza Dn 40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</si>
  <si>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2.1.7.14</t>
  </si>
  <si>
    <t>2.1.7.15</t>
  </si>
  <si>
    <t>2.1.7.16</t>
  </si>
  <si>
    <t>2.1.7.17</t>
  </si>
  <si>
    <t>2.1.7.18</t>
  </si>
  <si>
    <t>2.1.7.19</t>
  </si>
  <si>
    <t>2.1.7.20</t>
  </si>
  <si>
    <t>45100000-8
45000000-7
45233120-6
77300000-4</t>
  </si>
  <si>
    <t>ST-00, ST-01, ST-02, ST-05</t>
  </si>
  <si>
    <t>45100000-8
45000000-7
45233120-6
77300000-5</t>
  </si>
  <si>
    <t>ST-00, ST-01, ST-02, ST-06</t>
  </si>
  <si>
    <t>45100000-8
45000000-7
45233120-6
77300000-6</t>
  </si>
  <si>
    <t>ST-00, ST-01, ST-02, ST-07</t>
  </si>
  <si>
    <t>45100000-8
45000000-7
45233120-6
77300000-7</t>
  </si>
  <si>
    <t>ST-00, ST-01, ST-02, ST-08</t>
  </si>
  <si>
    <t>45100000-8
45000000-7
45233120-6
77300000-8</t>
  </si>
  <si>
    <t>ST-00, ST-01, ST-02, ST-09</t>
  </si>
  <si>
    <t>45100000-8
45000000-7
45233120-6
77300000-9</t>
  </si>
  <si>
    <t>ST-00, ST-01, ST-02, ST-10</t>
  </si>
  <si>
    <t>45100000-8
45000000-7
45233120-6
77300000-10</t>
  </si>
  <si>
    <t>Przyłącza wodociągowe do granicy działki Dn 32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</si>
  <si>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działlki DN 63 wraz z kształtkami  oraz z wykonaniem prac pomiarowych, rozbiórkowych, robót ziemnych, dostarczenie materiałów wywozem i utylizacją urobku i materiałów z rozbiórki ,próby szczelności , płukania , dezynfekcji i oznakowania informacyjnego oraz innych robót zgodnie z Dokumentacją Projektową i Specyfikacją Techniczną</t>
  </si>
  <si>
    <t>Przyłącza wodociągowe do granicy działki Dn 32 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</si>
  <si>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40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</si>
  <si>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50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</si>
  <si>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63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</si>
  <si>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75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</si>
  <si>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od granicy działki do wodomierza Dn 32 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</si>
  <si>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od granicy działki do wodomierza Dn 75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</si>
  <si>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do granicy działki Dn 90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</si>
  <si>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od granicy działki Dn 32 wraz z kształtkami i armaturą przy wodomierzu oraz z wykonaniem prac pomiarowych, rozbiórkowych, robót ziemnych, dostarczenie materiałów wywozem i utylizacją urobku i materiałów z rozbiórki, próby szczelności, płukania, dezynfekcji, wymiana armatury przy wodomierzu wraz z przywróceniem terenu do stanu pierwotnego oraz innych robót zgodnie z Dokumentacją Projektową i Specyfikacją Techniczną</t>
  </si>
  <si>
    <t>Przyłącza wodociągowe do granicy działki Dn 110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</si>
  <si>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160 wraz z kształtkami oraz z wykonaniem prac pomiarowych, rozbiórkowych, robót ziemnych, dostarczenie materiałów wywozem i utylizacją urobku i materiałów z rozbiórki oraz innych robót zgodnie z Dokumentacją Projektową i Specyfikacją Techniczną</t>
  </si>
  <si>
    <t>Przyłącza wodociągowe do granicy działki Dn 40 wraz z kształtkami oraz z wykonaniem prac pomiarowych, rozbiórkowych, robót ziemnych ,  dostarczenie materiałów wywozem i utylizacją urobku i materiałów z rozbiórki oraz innych robót zgodnie z Dokumentacją Projektową i Specyfikacją Techniczną</t>
  </si>
  <si>
    <t>Przyłącza wodociągowe do granicy działki Dn 75 wraz z kształtkami oraz z wykonaniem prac pomiarowych, rozbiórkowych, robót ziemnych ,  dostarczenie materiałów wywozem i utylizacją urobku i materiałów z rozbiórki oraz innych robót zgodnie z Dokumentacją Projektową i Specyfikacją Techniczną</t>
  </si>
  <si>
    <t>2.2.8.2</t>
  </si>
  <si>
    <t>Załącznik nr 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</si>
</sst>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7"/>
      <name val="Arial"/>
      <family val="2"/>
    </font>
    <font>
      <sz val="9"/>
      <name val="Arial CE"/>
      <family val="0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5" applyFont="1" applyFill="1" applyBorder="1">
      <alignment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52" applyFont="1" applyFill="1" applyBorder="1" applyAlignment="1">
      <alignment horizontal="left" vertical="top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Font="1" applyFill="1" applyBorder="1" applyAlignment="1">
      <alignment wrapText="1"/>
      <protection/>
    </xf>
    <xf numFmtId="0" fontId="6" fillId="0" borderId="0" xfId="53" applyFont="1" applyFill="1" applyBorder="1" applyAlignment="1">
      <alignment horizontal="left" vertical="top" wrapText="1"/>
      <protection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56" applyFont="1" applyFill="1" applyBorder="1" applyAlignment="1" applyProtection="1">
      <alignment horizontal="center" vertical="center" wrapText="1"/>
      <protection locked="0"/>
    </xf>
    <xf numFmtId="4" fontId="9" fillId="0" borderId="0" xfId="56" applyNumberFormat="1" applyFont="1" applyFill="1" applyBorder="1" applyAlignment="1" applyProtection="1">
      <alignment wrapText="1"/>
      <protection locked="0"/>
    </xf>
    <xf numFmtId="0" fontId="9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6" fillId="0" borderId="27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vertical="top"/>
    </xf>
    <xf numFmtId="0" fontId="6" fillId="0" borderId="29" xfId="0" applyFont="1" applyFill="1" applyBorder="1" applyAlignment="1">
      <alignment horizontal="left" vertical="center"/>
    </xf>
    <xf numFmtId="4" fontId="7" fillId="0" borderId="30" xfId="0" applyNumberFormat="1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/>
    </xf>
    <xf numFmtId="0" fontId="9" fillId="0" borderId="0" xfId="56" applyFont="1" applyFill="1" applyBorder="1" applyAlignment="1">
      <alignment vertical="top" wrapText="1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1" fontId="8" fillId="0" borderId="31" xfId="0" applyNumberFormat="1" applyFont="1" applyFill="1" applyBorder="1" applyAlignment="1">
      <alignment horizontal="center" vertical="center"/>
    </xf>
    <xf numFmtId="0" fontId="7" fillId="0" borderId="16" xfId="55" applyFont="1" applyFill="1" applyBorder="1" applyAlignment="1">
      <alignment horizontal="left" vertical="center"/>
      <protection/>
    </xf>
    <xf numFmtId="0" fontId="7" fillId="0" borderId="18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4" fontId="6" fillId="0" borderId="31" xfId="0" applyNumberFormat="1" applyFont="1" applyFill="1" applyBorder="1" applyAlignment="1">
      <alignment vertical="top"/>
    </xf>
    <xf numFmtId="4" fontId="8" fillId="0" borderId="18" xfId="0" applyNumberFormat="1" applyFont="1" applyFill="1" applyBorder="1" applyAlignment="1">
      <alignment horizontal="center" vertical="center"/>
    </xf>
    <xf numFmtId="0" fontId="7" fillId="0" borderId="27" xfId="55" applyFont="1" applyFill="1" applyBorder="1" applyAlignment="1">
      <alignment horizontal="left" vertical="center"/>
      <protection/>
    </xf>
    <xf numFmtId="0" fontId="7" fillId="0" borderId="27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top" wrapText="1"/>
    </xf>
    <xf numFmtId="4" fontId="6" fillId="0" borderId="28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top"/>
    </xf>
    <xf numFmtId="3" fontId="7" fillId="0" borderId="33" xfId="0" applyNumberFormat="1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3" xfId="55" applyFont="1" applyFill="1" applyBorder="1">
      <alignment/>
      <protection/>
    </xf>
    <xf numFmtId="14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top" wrapText="1"/>
    </xf>
    <xf numFmtId="4" fontId="6" fillId="0" borderId="34" xfId="0" applyNumberFormat="1" applyFont="1" applyFill="1" applyBorder="1" applyAlignment="1">
      <alignment vertical="top" wrapText="1"/>
    </xf>
    <xf numFmtId="0" fontId="7" fillId="0" borderId="11" xfId="55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left" vertical="center"/>
      <protection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55" applyFont="1" applyFill="1" applyBorder="1" applyAlignment="1">
      <alignment horizontal="left" vertical="center"/>
      <protection/>
    </xf>
    <xf numFmtId="14" fontId="7" fillId="0" borderId="10" xfId="55" applyNumberFormat="1" applyFont="1" applyFill="1" applyBorder="1" applyAlignment="1">
      <alignment horizontal="left" vertical="center"/>
      <protection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11" xfId="55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/>
    </xf>
    <xf numFmtId="4" fontId="6" fillId="0" borderId="38" xfId="0" applyNumberFormat="1" applyFont="1" applyFill="1" applyBorder="1" applyAlignment="1">
      <alignment wrapText="1"/>
    </xf>
    <xf numFmtId="4" fontId="0" fillId="0" borderId="39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9" fillId="0" borderId="0" xfId="5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top"/>
    </xf>
    <xf numFmtId="3" fontId="7" fillId="0" borderId="14" xfId="0" applyNumberFormat="1" applyFont="1" applyFill="1" applyBorder="1" applyAlignment="1">
      <alignment horizontal="right" vertical="top"/>
    </xf>
    <xf numFmtId="0" fontId="9" fillId="0" borderId="40" xfId="56" applyFont="1" applyFill="1" applyBorder="1" applyAlignment="1">
      <alignment vertical="top" wrapText="1"/>
      <protection/>
    </xf>
    <xf numFmtId="0" fontId="7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4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left" vertical="top"/>
    </xf>
    <xf numFmtId="4" fontId="8" fillId="0" borderId="45" xfId="0" applyNumberFormat="1" applyFont="1" applyFill="1" applyBorder="1" applyAlignment="1">
      <alignment horizontal="left" vertical="top"/>
    </xf>
    <xf numFmtId="0" fontId="7" fillId="0" borderId="44" xfId="0" applyFont="1" applyFill="1" applyBorder="1" applyAlignment="1">
      <alignment horizontal="right" vertical="top" wrapText="1"/>
    </xf>
    <xf numFmtId="0" fontId="0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right" vertical="top" wrapText="1"/>
    </xf>
    <xf numFmtId="0" fontId="0" fillId="0" borderId="48" xfId="0" applyFont="1" applyFill="1" applyBorder="1" applyAlignment="1">
      <alignment/>
    </xf>
    <xf numFmtId="0" fontId="7" fillId="0" borderId="49" xfId="0" applyFont="1" applyFill="1" applyBorder="1" applyAlignment="1">
      <alignment horizontal="right" vertical="top" wrapText="1"/>
    </xf>
    <xf numFmtId="0" fontId="0" fillId="0" borderId="5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4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 wrapText="1"/>
    </xf>
    <xf numFmtId="0" fontId="6" fillId="0" borderId="41" xfId="0" applyFont="1" applyFill="1" applyBorder="1" applyAlignment="1">
      <alignment horizontal="right" vertical="top" wrapText="1"/>
    </xf>
    <xf numFmtId="4" fontId="8" fillId="0" borderId="47" xfId="0" applyNumberFormat="1" applyFont="1" applyFill="1" applyBorder="1" applyAlignment="1">
      <alignment horizontal="left" vertical="top"/>
    </xf>
    <xf numFmtId="4" fontId="8" fillId="0" borderId="51" xfId="0" applyNumberFormat="1" applyFont="1" applyFill="1" applyBorder="1" applyAlignment="1">
      <alignment horizontal="left" vertical="top"/>
    </xf>
    <xf numFmtId="4" fontId="8" fillId="0" borderId="49" xfId="0" applyNumberFormat="1" applyFont="1" applyFill="1" applyBorder="1" applyAlignment="1">
      <alignment horizontal="left" vertical="top"/>
    </xf>
    <xf numFmtId="4" fontId="8" fillId="0" borderId="52" xfId="0" applyNumberFormat="1" applyFont="1" applyFill="1" applyBorder="1" applyAlignment="1">
      <alignment horizontal="left" vertical="top"/>
    </xf>
    <xf numFmtId="4" fontId="6" fillId="0" borderId="36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wrapText="1"/>
    </xf>
    <xf numFmtId="4" fontId="0" fillId="0" borderId="37" xfId="0" applyNumberFormat="1" applyFont="1" applyFill="1" applyBorder="1" applyAlignment="1">
      <alignment wrapText="1"/>
    </xf>
    <xf numFmtId="0" fontId="11" fillId="0" borderId="38" xfId="0" applyFont="1" applyFill="1" applyBorder="1" applyAlignment="1">
      <alignment vertical="top" wrapText="1"/>
    </xf>
    <xf numFmtId="0" fontId="0" fillId="0" borderId="5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top" wrapText="1"/>
    </xf>
    <xf numFmtId="0" fontId="7" fillId="0" borderId="41" xfId="0" applyFont="1" applyFill="1" applyBorder="1" applyAlignment="1">
      <alignment vertical="top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6" xfId="52"/>
    <cellStyle name="Normalny 3" xfId="53"/>
    <cellStyle name="Normalny 6" xfId="54"/>
    <cellStyle name="Normalny_Arkusz1_1" xfId="55"/>
    <cellStyle name="Normalny_POL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view="pageBreakPreview" zoomScale="115" zoomScaleNormal="115" zoomScaleSheetLayoutView="115" zoomScalePageLayoutView="0" workbookViewId="0" topLeftCell="A1">
      <selection activeCell="E8" sqref="E8:F8"/>
    </sheetView>
  </sheetViews>
  <sheetFormatPr defaultColWidth="9.00390625" defaultRowHeight="12.75"/>
  <cols>
    <col min="1" max="1" width="5.75390625" style="18" customWidth="1"/>
    <col min="2" max="2" width="13.25390625" style="18" customWidth="1"/>
    <col min="3" max="3" width="14.25390625" style="18" customWidth="1"/>
    <col min="4" max="4" width="17.75390625" style="18" customWidth="1"/>
    <col min="5" max="5" width="75.75390625" style="19" customWidth="1"/>
    <col min="6" max="6" width="9.75390625" style="7" customWidth="1"/>
    <col min="7" max="7" width="9.75390625" style="20" customWidth="1"/>
    <col min="8" max="9" width="15.875" style="17" customWidth="1"/>
    <col min="10" max="16384" width="9.125" style="17" customWidth="1"/>
  </cols>
  <sheetData>
    <row r="1" spans="1:9" ht="30" customHeight="1" thickBot="1">
      <c r="A1" s="195" t="s">
        <v>603</v>
      </c>
      <c r="B1" s="195"/>
      <c r="C1" s="195"/>
      <c r="D1" s="195"/>
      <c r="E1" s="195"/>
      <c r="F1" s="195"/>
      <c r="G1" s="195"/>
      <c r="H1" s="195"/>
      <c r="I1" s="195"/>
    </row>
    <row r="2" spans="1:9" s="2" customFormat="1" ht="21.75" customHeight="1" thickBot="1">
      <c r="A2" s="51" t="s">
        <v>79</v>
      </c>
      <c r="B2" s="52"/>
      <c r="C2" s="52"/>
      <c r="D2" s="52"/>
      <c r="E2" s="53"/>
      <c r="F2" s="190"/>
      <c r="G2" s="191"/>
      <c r="H2" s="192"/>
      <c r="I2" s="54"/>
    </row>
    <row r="3" spans="1:8" s="3" customFormat="1" ht="21">
      <c r="A3" s="55" t="s">
        <v>64</v>
      </c>
      <c r="B3" s="56" t="s">
        <v>80</v>
      </c>
      <c r="C3" s="56" t="s">
        <v>75</v>
      </c>
      <c r="D3" s="56" t="s">
        <v>74</v>
      </c>
      <c r="E3" s="57" t="s">
        <v>151</v>
      </c>
      <c r="F3" s="58" t="s">
        <v>66</v>
      </c>
      <c r="G3" s="91" t="s">
        <v>67</v>
      </c>
      <c r="H3" s="60" t="s">
        <v>181</v>
      </c>
    </row>
    <row r="4" spans="1:8" s="4" customFormat="1" ht="12" thickBot="1">
      <c r="A4" s="61">
        <v>1</v>
      </c>
      <c r="B4" s="62">
        <v>2</v>
      </c>
      <c r="C4" s="62">
        <v>3</v>
      </c>
      <c r="D4" s="62">
        <v>4</v>
      </c>
      <c r="E4" s="63">
        <v>5</v>
      </c>
      <c r="F4" s="64">
        <v>6</v>
      </c>
      <c r="G4" s="64">
        <v>7</v>
      </c>
      <c r="H4" s="65">
        <v>8</v>
      </c>
    </row>
    <row r="5" spans="1:8" s="2" customFormat="1" ht="22.5">
      <c r="A5" s="66" t="s">
        <v>83</v>
      </c>
      <c r="B5" s="67" t="s">
        <v>69</v>
      </c>
      <c r="C5" s="68" t="s">
        <v>76</v>
      </c>
      <c r="D5" s="68"/>
      <c r="E5" s="69" t="s">
        <v>0</v>
      </c>
      <c r="F5" s="70" t="s">
        <v>138</v>
      </c>
      <c r="G5" s="102">
        <v>1</v>
      </c>
      <c r="H5" s="71"/>
    </row>
    <row r="6" spans="1:8" s="2" customFormat="1" ht="24" customHeight="1" thickBot="1">
      <c r="A6" s="66" t="s">
        <v>84</v>
      </c>
      <c r="B6" s="67" t="s">
        <v>70</v>
      </c>
      <c r="C6" s="72" t="s">
        <v>76</v>
      </c>
      <c r="D6" s="72"/>
      <c r="E6" s="69" t="s">
        <v>182</v>
      </c>
      <c r="F6" s="70" t="s">
        <v>138</v>
      </c>
      <c r="G6" s="102">
        <v>1</v>
      </c>
      <c r="H6" s="71"/>
    </row>
    <row r="7" spans="1:9" s="2" customFormat="1" ht="12" thickBot="1">
      <c r="A7" s="142" t="s">
        <v>78</v>
      </c>
      <c r="B7" s="143"/>
      <c r="C7" s="143"/>
      <c r="D7" s="143"/>
      <c r="E7" s="143"/>
      <c r="F7" s="143"/>
      <c r="G7" s="143"/>
      <c r="H7" s="73"/>
      <c r="I7" s="74"/>
    </row>
    <row r="8" spans="1:9" s="2" customFormat="1" ht="21.75" customHeight="1">
      <c r="A8" s="18"/>
      <c r="B8" s="18"/>
      <c r="C8" s="18"/>
      <c r="D8" s="18"/>
      <c r="E8" s="144" t="s">
        <v>62</v>
      </c>
      <c r="F8" s="144"/>
      <c r="G8" s="20"/>
      <c r="H8" s="17"/>
      <c r="I8" s="17"/>
    </row>
    <row r="9" spans="1:9" s="2" customFormat="1" ht="11.25">
      <c r="A9" s="18"/>
      <c r="B9" s="18"/>
      <c r="C9" s="18"/>
      <c r="D9" s="18"/>
      <c r="E9" s="6" t="s">
        <v>68</v>
      </c>
      <c r="F9" s="75"/>
      <c r="G9" s="20"/>
      <c r="H9" s="17"/>
      <c r="I9" s="17"/>
    </row>
    <row r="10" spans="1:9" s="2" customFormat="1" ht="10.5" customHeight="1">
      <c r="A10" s="18"/>
      <c r="B10" s="18"/>
      <c r="C10" s="18"/>
      <c r="D10" s="18"/>
      <c r="E10" s="75"/>
      <c r="F10" s="75"/>
      <c r="G10" s="20"/>
      <c r="H10" s="17"/>
      <c r="I10" s="17"/>
    </row>
    <row r="11" spans="1:9" s="2" customFormat="1" ht="12" thickBot="1">
      <c r="A11" s="76"/>
      <c r="B11" s="76"/>
      <c r="C11" s="76"/>
      <c r="D11" s="76"/>
      <c r="E11" s="77"/>
      <c r="F11" s="78"/>
      <c r="G11" s="8"/>
      <c r="H11" s="9"/>
      <c r="I11" s="9"/>
    </row>
    <row r="12" spans="1:9" s="2" customFormat="1" ht="21.75" customHeight="1" thickBot="1">
      <c r="A12" s="149" t="s">
        <v>96</v>
      </c>
      <c r="B12" s="150"/>
      <c r="C12" s="150"/>
      <c r="D12" s="150"/>
      <c r="E12" s="150"/>
      <c r="F12" s="150"/>
      <c r="G12" s="150"/>
      <c r="H12" s="150"/>
      <c r="I12" s="151"/>
    </row>
    <row r="13" spans="1:9" s="11" customFormat="1" ht="12" thickBot="1">
      <c r="A13" s="5"/>
      <c r="B13" s="5"/>
      <c r="C13" s="5"/>
      <c r="D13" s="5"/>
      <c r="E13" s="6"/>
      <c r="F13" s="7"/>
      <c r="G13" s="8"/>
      <c r="H13" s="9"/>
      <c r="I13" s="10"/>
    </row>
    <row r="14" spans="1:9" s="11" customFormat="1" ht="12" thickBot="1">
      <c r="A14" s="145" t="s">
        <v>164</v>
      </c>
      <c r="B14" s="146"/>
      <c r="C14" s="146"/>
      <c r="D14" s="146"/>
      <c r="E14" s="147"/>
      <c r="F14" s="147"/>
      <c r="G14" s="147"/>
      <c r="H14" s="147"/>
      <c r="I14" s="148"/>
    </row>
    <row r="15" spans="1:9" s="12" customFormat="1" ht="21">
      <c r="A15" s="55" t="s">
        <v>64</v>
      </c>
      <c r="B15" s="56" t="s">
        <v>80</v>
      </c>
      <c r="C15" s="56" t="s">
        <v>75</v>
      </c>
      <c r="D15" s="56" t="s">
        <v>74</v>
      </c>
      <c r="E15" s="79" t="s">
        <v>151</v>
      </c>
      <c r="F15" s="58" t="s">
        <v>66</v>
      </c>
      <c r="G15" s="59" t="s">
        <v>67</v>
      </c>
      <c r="H15" s="57" t="s">
        <v>63</v>
      </c>
      <c r="I15" s="60" t="s">
        <v>181</v>
      </c>
    </row>
    <row r="16" spans="1:9" s="11" customFormat="1" ht="12" thickBot="1">
      <c r="A16" s="61">
        <v>1</v>
      </c>
      <c r="B16" s="62">
        <v>2</v>
      </c>
      <c r="C16" s="62">
        <v>3</v>
      </c>
      <c r="D16" s="62">
        <v>4</v>
      </c>
      <c r="E16" s="63">
        <v>5</v>
      </c>
      <c r="F16" s="64">
        <v>6</v>
      </c>
      <c r="G16" s="64">
        <v>7</v>
      </c>
      <c r="H16" s="64">
        <v>8</v>
      </c>
      <c r="I16" s="80">
        <v>9</v>
      </c>
    </row>
    <row r="17" spans="1:9" s="11" customFormat="1" ht="11.25" customHeight="1">
      <c r="A17" s="81"/>
      <c r="B17" s="82" t="s">
        <v>97</v>
      </c>
      <c r="C17" s="82"/>
      <c r="D17" s="82"/>
      <c r="E17" s="83" t="s">
        <v>184</v>
      </c>
      <c r="F17" s="84"/>
      <c r="G17" s="85"/>
      <c r="H17" s="86"/>
      <c r="I17" s="87"/>
    </row>
    <row r="18" spans="1:9" s="11" customFormat="1" ht="67.5">
      <c r="A18" s="13" t="s">
        <v>114</v>
      </c>
      <c r="B18" s="1" t="s">
        <v>98</v>
      </c>
      <c r="C18" s="1" t="s">
        <v>152</v>
      </c>
      <c r="D18" s="98" t="s">
        <v>2</v>
      </c>
      <c r="E18" s="99" t="s">
        <v>563</v>
      </c>
      <c r="F18" s="100" t="s">
        <v>1</v>
      </c>
      <c r="G18" s="101">
        <v>742.7</v>
      </c>
      <c r="H18" s="15"/>
      <c r="I18" s="16"/>
    </row>
    <row r="19" spans="1:9" s="11" customFormat="1" ht="56.25">
      <c r="A19" s="13" t="s">
        <v>85</v>
      </c>
      <c r="B19" s="1" t="s">
        <v>99</v>
      </c>
      <c r="C19" s="1" t="s">
        <v>152</v>
      </c>
      <c r="D19" s="98" t="s">
        <v>2</v>
      </c>
      <c r="E19" s="99" t="s">
        <v>508</v>
      </c>
      <c r="F19" s="100" t="s">
        <v>71</v>
      </c>
      <c r="G19" s="101">
        <v>8</v>
      </c>
      <c r="H19" s="15"/>
      <c r="I19" s="16"/>
    </row>
    <row r="20" spans="1:9" s="11" customFormat="1" ht="45">
      <c r="A20" s="13" t="s">
        <v>119</v>
      </c>
      <c r="B20" s="1" t="s">
        <v>117</v>
      </c>
      <c r="C20" s="1" t="s">
        <v>152</v>
      </c>
      <c r="D20" s="98" t="s">
        <v>2</v>
      </c>
      <c r="E20" s="99" t="s">
        <v>534</v>
      </c>
      <c r="F20" s="112" t="s">
        <v>71</v>
      </c>
      <c r="G20" s="101">
        <v>6</v>
      </c>
      <c r="H20" s="15"/>
      <c r="I20" s="16"/>
    </row>
    <row r="21" spans="1:9" s="11" customFormat="1" ht="39">
      <c r="A21" s="13" t="s">
        <v>120</v>
      </c>
      <c r="B21" s="1" t="s">
        <v>118</v>
      </c>
      <c r="C21" s="1" t="s">
        <v>152</v>
      </c>
      <c r="D21" s="98" t="s">
        <v>2</v>
      </c>
      <c r="E21" s="99" t="s">
        <v>472</v>
      </c>
      <c r="F21" s="112" t="s">
        <v>512</v>
      </c>
      <c r="G21" s="101">
        <v>30</v>
      </c>
      <c r="H21" s="15"/>
      <c r="I21" s="16"/>
    </row>
    <row r="22" spans="1:9" s="11" customFormat="1" ht="39">
      <c r="A22" s="13" t="s">
        <v>115</v>
      </c>
      <c r="B22" s="1" t="s">
        <v>100</v>
      </c>
      <c r="C22" s="1" t="s">
        <v>152</v>
      </c>
      <c r="D22" s="98" t="s">
        <v>2</v>
      </c>
      <c r="E22" s="99" t="s">
        <v>502</v>
      </c>
      <c r="F22" s="112" t="s">
        <v>512</v>
      </c>
      <c r="G22" s="101">
        <v>30</v>
      </c>
      <c r="H22" s="15"/>
      <c r="I22" s="16"/>
    </row>
    <row r="23" spans="1:9" s="11" customFormat="1" ht="39">
      <c r="A23" s="13" t="s">
        <v>86</v>
      </c>
      <c r="B23" s="1" t="s">
        <v>116</v>
      </c>
      <c r="C23" s="1" t="s">
        <v>152</v>
      </c>
      <c r="D23" s="98" t="s">
        <v>2</v>
      </c>
      <c r="E23" s="99" t="s">
        <v>474</v>
      </c>
      <c r="F23" s="112" t="s">
        <v>512</v>
      </c>
      <c r="G23" s="101">
        <v>30</v>
      </c>
      <c r="H23" s="15"/>
      <c r="I23" s="16"/>
    </row>
    <row r="24" spans="1:9" s="11" customFormat="1" ht="45">
      <c r="A24" s="13" t="s">
        <v>87</v>
      </c>
      <c r="B24" s="1" t="s">
        <v>101</v>
      </c>
      <c r="C24" s="1" t="s">
        <v>153</v>
      </c>
      <c r="D24" s="1" t="s">
        <v>82</v>
      </c>
      <c r="E24" s="99" t="s">
        <v>466</v>
      </c>
      <c r="F24" s="112" t="s">
        <v>512</v>
      </c>
      <c r="G24" s="101">
        <f>58+(19*6)</f>
        <v>172</v>
      </c>
      <c r="H24" s="15"/>
      <c r="I24" s="124"/>
    </row>
    <row r="25" spans="1:9" s="11" customFormat="1" ht="45">
      <c r="A25" s="13" t="s">
        <v>121</v>
      </c>
      <c r="B25" s="1" t="s">
        <v>139</v>
      </c>
      <c r="C25" s="1" t="s">
        <v>153</v>
      </c>
      <c r="D25" s="1" t="s">
        <v>82</v>
      </c>
      <c r="E25" s="99" t="s">
        <v>465</v>
      </c>
      <c r="F25" s="112" t="s">
        <v>512</v>
      </c>
      <c r="G25" s="101">
        <f>58+(19*6)</f>
        <v>172</v>
      </c>
      <c r="H25" s="15"/>
      <c r="I25" s="124"/>
    </row>
    <row r="26" spans="1:9" s="11" customFormat="1" ht="45">
      <c r="A26" s="13" t="s">
        <v>122</v>
      </c>
      <c r="B26" s="1" t="s">
        <v>140</v>
      </c>
      <c r="C26" s="1" t="s">
        <v>153</v>
      </c>
      <c r="D26" s="1" t="s">
        <v>82</v>
      </c>
      <c r="E26" s="99" t="s">
        <v>528</v>
      </c>
      <c r="F26" s="112" t="s">
        <v>512</v>
      </c>
      <c r="G26" s="101">
        <f>58+(19*6)</f>
        <v>172</v>
      </c>
      <c r="H26" s="15"/>
      <c r="I26" s="124"/>
    </row>
    <row r="27" spans="1:9" s="11" customFormat="1" ht="45">
      <c r="A27" s="13" t="s">
        <v>88</v>
      </c>
      <c r="B27" s="1" t="s">
        <v>149</v>
      </c>
      <c r="C27" s="1" t="s">
        <v>153</v>
      </c>
      <c r="D27" s="1" t="s">
        <v>82</v>
      </c>
      <c r="E27" s="99" t="s">
        <v>479</v>
      </c>
      <c r="F27" s="112" t="s">
        <v>512</v>
      </c>
      <c r="G27" s="101">
        <v>30</v>
      </c>
      <c r="H27" s="15"/>
      <c r="I27" s="16"/>
    </row>
    <row r="28" spans="1:9" s="11" customFormat="1" ht="45">
      <c r="A28" s="13" t="s">
        <v>89</v>
      </c>
      <c r="B28" s="1" t="s">
        <v>492</v>
      </c>
      <c r="C28" s="1" t="s">
        <v>153</v>
      </c>
      <c r="D28" s="1" t="s">
        <v>82</v>
      </c>
      <c r="E28" s="113" t="s">
        <v>480</v>
      </c>
      <c r="F28" s="112" t="s">
        <v>512</v>
      </c>
      <c r="G28" s="101">
        <v>30</v>
      </c>
      <c r="H28" s="114"/>
      <c r="I28" s="115"/>
    </row>
    <row r="29" spans="1:9" s="11" customFormat="1" ht="11.25">
      <c r="A29" s="13"/>
      <c r="B29" s="117" t="s">
        <v>102</v>
      </c>
      <c r="C29" s="117"/>
      <c r="D29" s="117"/>
      <c r="E29" s="88" t="s">
        <v>189</v>
      </c>
      <c r="F29" s="112"/>
      <c r="G29" s="118"/>
      <c r="H29" s="15"/>
      <c r="I29" s="16"/>
    </row>
    <row r="30" spans="1:9" s="11" customFormat="1" ht="67.5">
      <c r="A30" s="13" t="s">
        <v>123</v>
      </c>
      <c r="B30" s="119" t="s">
        <v>103</v>
      </c>
      <c r="C30" s="1" t="s">
        <v>152</v>
      </c>
      <c r="D30" s="98" t="s">
        <v>2</v>
      </c>
      <c r="E30" s="1" t="s">
        <v>511</v>
      </c>
      <c r="F30" s="100" t="s">
        <v>1</v>
      </c>
      <c r="G30" s="101">
        <v>417.3</v>
      </c>
      <c r="H30" s="15"/>
      <c r="I30" s="16"/>
    </row>
    <row r="31" spans="1:9" s="11" customFormat="1" ht="56.25">
      <c r="A31" s="13" t="s">
        <v>124</v>
      </c>
      <c r="B31" s="119" t="s">
        <v>104</v>
      </c>
      <c r="C31" s="1" t="s">
        <v>152</v>
      </c>
      <c r="D31" s="98" t="s">
        <v>2</v>
      </c>
      <c r="E31" s="99" t="s">
        <v>513</v>
      </c>
      <c r="F31" s="112" t="s">
        <v>71</v>
      </c>
      <c r="G31" s="101">
        <v>1</v>
      </c>
      <c r="H31" s="15"/>
      <c r="I31" s="16"/>
    </row>
    <row r="32" spans="1:9" s="11" customFormat="1" ht="45">
      <c r="A32" s="13" t="s">
        <v>125</v>
      </c>
      <c r="B32" s="119" t="s">
        <v>156</v>
      </c>
      <c r="C32" s="1" t="s">
        <v>152</v>
      </c>
      <c r="D32" s="98" t="s">
        <v>2</v>
      </c>
      <c r="E32" s="99" t="s">
        <v>468</v>
      </c>
      <c r="F32" s="112" t="s">
        <v>71</v>
      </c>
      <c r="G32" s="101">
        <v>3</v>
      </c>
      <c r="H32" s="15"/>
      <c r="I32" s="16"/>
    </row>
    <row r="33" spans="1:9" s="11" customFormat="1" ht="45">
      <c r="A33" s="13" t="s">
        <v>126</v>
      </c>
      <c r="B33" s="119" t="s">
        <v>157</v>
      </c>
      <c r="C33" s="1" t="s">
        <v>153</v>
      </c>
      <c r="D33" s="1" t="s">
        <v>82</v>
      </c>
      <c r="E33" s="99" t="s">
        <v>470</v>
      </c>
      <c r="F33" s="100" t="s">
        <v>71</v>
      </c>
      <c r="G33" s="101">
        <v>1</v>
      </c>
      <c r="H33" s="15"/>
      <c r="I33" s="16"/>
    </row>
    <row r="34" spans="1:9" s="11" customFormat="1" ht="45">
      <c r="A34" s="13" t="s">
        <v>127</v>
      </c>
      <c r="B34" s="119" t="s">
        <v>158</v>
      </c>
      <c r="C34" s="1" t="s">
        <v>153</v>
      </c>
      <c r="D34" s="1" t="s">
        <v>82</v>
      </c>
      <c r="E34" s="99" t="s">
        <v>188</v>
      </c>
      <c r="F34" s="112" t="s">
        <v>512</v>
      </c>
      <c r="G34" s="101">
        <f>79.5+50</f>
        <v>129.5</v>
      </c>
      <c r="H34" s="15"/>
      <c r="I34" s="16"/>
    </row>
    <row r="35" spans="1:9" s="11" customFormat="1" ht="45">
      <c r="A35" s="13" t="s">
        <v>493</v>
      </c>
      <c r="B35" s="119" t="s">
        <v>159</v>
      </c>
      <c r="C35" s="1" t="s">
        <v>153</v>
      </c>
      <c r="D35" s="1" t="s">
        <v>82</v>
      </c>
      <c r="E35" s="99" t="s">
        <v>469</v>
      </c>
      <c r="F35" s="112" t="s">
        <v>512</v>
      </c>
      <c r="G35" s="101">
        <v>32.5</v>
      </c>
      <c r="H35" s="15"/>
      <c r="I35" s="16"/>
    </row>
    <row r="36" spans="1:9" s="11" customFormat="1" ht="45">
      <c r="A36" s="13" t="s">
        <v>90</v>
      </c>
      <c r="B36" s="119" t="s">
        <v>495</v>
      </c>
      <c r="C36" s="1" t="s">
        <v>153</v>
      </c>
      <c r="D36" s="1" t="s">
        <v>82</v>
      </c>
      <c r="E36" s="99" t="s">
        <v>190</v>
      </c>
      <c r="F36" s="112" t="s">
        <v>512</v>
      </c>
      <c r="G36" s="101">
        <v>29</v>
      </c>
      <c r="H36" s="15"/>
      <c r="I36" s="16"/>
    </row>
    <row r="37" spans="1:9" s="11" customFormat="1" ht="45">
      <c r="A37" s="13" t="s">
        <v>91</v>
      </c>
      <c r="B37" s="119" t="s">
        <v>160</v>
      </c>
      <c r="C37" s="1" t="s">
        <v>153</v>
      </c>
      <c r="D37" s="1" t="s">
        <v>82</v>
      </c>
      <c r="E37" s="99" t="s">
        <v>474</v>
      </c>
      <c r="F37" s="112" t="s">
        <v>512</v>
      </c>
      <c r="G37" s="101">
        <f>74.5+50</f>
        <v>124.5</v>
      </c>
      <c r="H37" s="15"/>
      <c r="I37" s="16"/>
    </row>
    <row r="38" spans="1:9" s="11" customFormat="1" ht="45">
      <c r="A38" s="13" t="s">
        <v>92</v>
      </c>
      <c r="B38" s="119" t="s">
        <v>161</v>
      </c>
      <c r="C38" s="1" t="s">
        <v>153</v>
      </c>
      <c r="D38" s="1" t="s">
        <v>82</v>
      </c>
      <c r="E38" s="99" t="s">
        <v>191</v>
      </c>
      <c r="F38" s="112" t="s">
        <v>512</v>
      </c>
      <c r="G38" s="101">
        <v>29</v>
      </c>
      <c r="H38" s="15"/>
      <c r="I38" s="16"/>
    </row>
    <row r="39" spans="1:9" s="11" customFormat="1" ht="45">
      <c r="A39" s="13" t="s">
        <v>132</v>
      </c>
      <c r="B39" s="119" t="s">
        <v>162</v>
      </c>
      <c r="C39" s="1" t="s">
        <v>153</v>
      </c>
      <c r="D39" s="1" t="s">
        <v>82</v>
      </c>
      <c r="E39" s="99" t="s">
        <v>465</v>
      </c>
      <c r="F39" s="112" t="s">
        <v>512</v>
      </c>
      <c r="G39" s="101">
        <v>37.5</v>
      </c>
      <c r="H39" s="15"/>
      <c r="I39" s="16"/>
    </row>
    <row r="40" spans="1:9" s="11" customFormat="1" ht="45">
      <c r="A40" s="13" t="s">
        <v>93</v>
      </c>
      <c r="B40" s="119" t="s">
        <v>196</v>
      </c>
      <c r="C40" s="1" t="s">
        <v>153</v>
      </c>
      <c r="D40" s="1" t="s">
        <v>82</v>
      </c>
      <c r="E40" s="99" t="s">
        <v>503</v>
      </c>
      <c r="F40" s="112" t="s">
        <v>512</v>
      </c>
      <c r="G40" s="101">
        <v>8.5</v>
      </c>
      <c r="H40" s="15"/>
      <c r="I40" s="16"/>
    </row>
    <row r="41" spans="1:9" s="11" customFormat="1" ht="45">
      <c r="A41" s="13" t="s">
        <v>94</v>
      </c>
      <c r="B41" s="119" t="s">
        <v>197</v>
      </c>
      <c r="C41" s="1" t="s">
        <v>153</v>
      </c>
      <c r="D41" s="1" t="s">
        <v>82</v>
      </c>
      <c r="E41" s="99" t="s">
        <v>481</v>
      </c>
      <c r="F41" s="112" t="s">
        <v>512</v>
      </c>
      <c r="G41" s="101">
        <f>74.5+50</f>
        <v>124.5</v>
      </c>
      <c r="H41" s="15"/>
      <c r="I41" s="16"/>
    </row>
    <row r="42" spans="1:9" s="11" customFormat="1" ht="45">
      <c r="A42" s="13" t="s">
        <v>95</v>
      </c>
      <c r="B42" s="119" t="s">
        <v>198</v>
      </c>
      <c r="C42" s="1" t="s">
        <v>153</v>
      </c>
      <c r="D42" s="1" t="s">
        <v>82</v>
      </c>
      <c r="E42" s="99" t="s">
        <v>482</v>
      </c>
      <c r="F42" s="112" t="s">
        <v>512</v>
      </c>
      <c r="G42" s="101">
        <f>74.5+50</f>
        <v>124.5</v>
      </c>
      <c r="H42" s="15"/>
      <c r="I42" s="16"/>
    </row>
    <row r="43" spans="1:9" s="11" customFormat="1" ht="12.75" customHeight="1">
      <c r="A43" s="116"/>
      <c r="B43" s="120" t="s">
        <v>199</v>
      </c>
      <c r="C43" s="117"/>
      <c r="D43" s="117"/>
      <c r="E43" s="88" t="s">
        <v>209</v>
      </c>
      <c r="F43" s="112"/>
      <c r="G43" s="118"/>
      <c r="H43" s="15"/>
      <c r="I43" s="16"/>
    </row>
    <row r="44" spans="1:9" ht="67.5">
      <c r="A44" s="123" t="s">
        <v>105</v>
      </c>
      <c r="B44" s="119" t="s">
        <v>200</v>
      </c>
      <c r="C44" s="1" t="s">
        <v>152</v>
      </c>
      <c r="D44" s="98" t="s">
        <v>2</v>
      </c>
      <c r="E44" s="1" t="s">
        <v>519</v>
      </c>
      <c r="F44" s="100" t="s">
        <v>1</v>
      </c>
      <c r="G44" s="101">
        <v>623.1</v>
      </c>
      <c r="H44" s="15"/>
      <c r="I44" s="16"/>
    </row>
    <row r="45" spans="1:9" ht="56.25">
      <c r="A45" s="123" t="s">
        <v>133</v>
      </c>
      <c r="B45" s="119" t="s">
        <v>201</v>
      </c>
      <c r="C45" s="1" t="s">
        <v>152</v>
      </c>
      <c r="D45" s="98" t="s">
        <v>2</v>
      </c>
      <c r="E45" s="99" t="s">
        <v>509</v>
      </c>
      <c r="F45" s="112" t="s">
        <v>71</v>
      </c>
      <c r="G45" s="101">
        <v>7</v>
      </c>
      <c r="H45" s="15"/>
      <c r="I45" s="16"/>
    </row>
    <row r="46" spans="1:9" ht="45">
      <c r="A46" s="123" t="s">
        <v>134</v>
      </c>
      <c r="B46" s="119" t="s">
        <v>202</v>
      </c>
      <c r="C46" s="1" t="s">
        <v>152</v>
      </c>
      <c r="D46" s="98" t="s">
        <v>2</v>
      </c>
      <c r="E46" s="99" t="s">
        <v>520</v>
      </c>
      <c r="F46" s="112" t="s">
        <v>71</v>
      </c>
      <c r="G46" s="101">
        <v>6</v>
      </c>
      <c r="H46" s="15"/>
      <c r="I46" s="16"/>
    </row>
    <row r="47" spans="1:9" ht="45">
      <c r="A47" s="123" t="s">
        <v>135</v>
      </c>
      <c r="B47" s="119" t="s">
        <v>203</v>
      </c>
      <c r="C47" s="1" t="s">
        <v>153</v>
      </c>
      <c r="D47" s="1" t="s">
        <v>82</v>
      </c>
      <c r="E47" s="99" t="s">
        <v>521</v>
      </c>
      <c r="F47" s="112" t="s">
        <v>512</v>
      </c>
      <c r="G47" s="101">
        <f>131.5+(3*6)</f>
        <v>149.5</v>
      </c>
      <c r="H47" s="15"/>
      <c r="I47" s="124"/>
    </row>
    <row r="48" spans="1:9" ht="45">
      <c r="A48" s="123" t="s">
        <v>136</v>
      </c>
      <c r="B48" s="119" t="s">
        <v>204</v>
      </c>
      <c r="C48" s="1" t="s">
        <v>153</v>
      </c>
      <c r="D48" s="1" t="s">
        <v>82</v>
      </c>
      <c r="E48" s="99" t="s">
        <v>192</v>
      </c>
      <c r="F48" s="112" t="s">
        <v>512</v>
      </c>
      <c r="G48" s="101">
        <v>58</v>
      </c>
      <c r="H48" s="15"/>
      <c r="I48" s="16"/>
    </row>
    <row r="49" spans="1:9" ht="45">
      <c r="A49" s="123" t="s">
        <v>494</v>
      </c>
      <c r="B49" s="119" t="s">
        <v>496</v>
      </c>
      <c r="C49" s="1" t="s">
        <v>153</v>
      </c>
      <c r="D49" s="1" t="s">
        <v>82</v>
      </c>
      <c r="E49" s="99" t="s">
        <v>535</v>
      </c>
      <c r="F49" s="112" t="s">
        <v>512</v>
      </c>
      <c r="G49" s="101">
        <f>131.5+(3*6)</f>
        <v>149.5</v>
      </c>
      <c r="H49" s="15"/>
      <c r="I49" s="124"/>
    </row>
    <row r="50" spans="1:9" ht="45">
      <c r="A50" s="123" t="s">
        <v>106</v>
      </c>
      <c r="B50" s="119" t="s">
        <v>205</v>
      </c>
      <c r="C50" s="1" t="s">
        <v>153</v>
      </c>
      <c r="D50" s="1" t="s">
        <v>82</v>
      </c>
      <c r="E50" s="99" t="s">
        <v>465</v>
      </c>
      <c r="F50" s="112" t="s">
        <v>512</v>
      </c>
      <c r="G50" s="101">
        <v>46.3</v>
      </c>
      <c r="H50" s="15"/>
      <c r="I50" s="16"/>
    </row>
    <row r="51" spans="1:9" ht="45">
      <c r="A51" s="123" t="s">
        <v>107</v>
      </c>
      <c r="B51" s="119" t="s">
        <v>206</v>
      </c>
      <c r="C51" s="1" t="s">
        <v>153</v>
      </c>
      <c r="D51" s="1" t="s">
        <v>82</v>
      </c>
      <c r="E51" s="99" t="s">
        <v>193</v>
      </c>
      <c r="F51" s="112" t="s">
        <v>512</v>
      </c>
      <c r="G51" s="101">
        <f>40.5+(4*6)</f>
        <v>64.5</v>
      </c>
      <c r="H51" s="15"/>
      <c r="I51" s="124"/>
    </row>
    <row r="52" spans="1:9" ht="45">
      <c r="A52" s="123" t="s">
        <v>108</v>
      </c>
      <c r="B52" s="119" t="s">
        <v>207</v>
      </c>
      <c r="C52" s="1" t="s">
        <v>153</v>
      </c>
      <c r="D52" s="1" t="s">
        <v>82</v>
      </c>
      <c r="E52" s="99" t="s">
        <v>516</v>
      </c>
      <c r="F52" s="112" t="s">
        <v>512</v>
      </c>
      <c r="G52" s="101">
        <f>40.5+(3*6)</f>
        <v>58.5</v>
      </c>
      <c r="H52" s="15"/>
      <c r="I52" s="124"/>
    </row>
    <row r="53" spans="1:9" ht="45">
      <c r="A53" s="123" t="s">
        <v>109</v>
      </c>
      <c r="B53" s="119" t="s">
        <v>208</v>
      </c>
      <c r="C53" s="1" t="s">
        <v>153</v>
      </c>
      <c r="D53" s="1" t="s">
        <v>82</v>
      </c>
      <c r="E53" s="99" t="s">
        <v>536</v>
      </c>
      <c r="F53" s="112" t="s">
        <v>512</v>
      </c>
      <c r="G53" s="101">
        <f>33+(3*6)</f>
        <v>51</v>
      </c>
      <c r="H53" s="15"/>
      <c r="I53" s="124"/>
    </row>
    <row r="54" spans="1:9" ht="45">
      <c r="A54" s="123" t="s">
        <v>110</v>
      </c>
      <c r="B54" s="119" t="s">
        <v>497</v>
      </c>
      <c r="C54" s="1" t="s">
        <v>153</v>
      </c>
      <c r="D54" s="1" t="s">
        <v>82</v>
      </c>
      <c r="E54" s="99" t="s">
        <v>484</v>
      </c>
      <c r="F54" s="112" t="s">
        <v>512</v>
      </c>
      <c r="G54" s="101">
        <f>33+(3*6)</f>
        <v>51</v>
      </c>
      <c r="H54" s="15"/>
      <c r="I54" s="124"/>
    </row>
    <row r="55" spans="1:9" ht="11.25">
      <c r="A55" s="116"/>
      <c r="B55" s="120" t="s">
        <v>210</v>
      </c>
      <c r="C55" s="117"/>
      <c r="D55" s="117"/>
      <c r="E55" s="88" t="s">
        <v>560</v>
      </c>
      <c r="F55" s="112"/>
      <c r="G55" s="118"/>
      <c r="H55" s="15"/>
      <c r="I55" s="16"/>
    </row>
    <row r="56" spans="1:9" ht="67.5">
      <c r="A56" s="123" t="s">
        <v>183</v>
      </c>
      <c r="B56" s="119" t="s">
        <v>211</v>
      </c>
      <c r="C56" s="1" t="s">
        <v>152</v>
      </c>
      <c r="D56" s="98" t="s">
        <v>2</v>
      </c>
      <c r="E56" s="1" t="s">
        <v>511</v>
      </c>
      <c r="F56" s="100" t="s">
        <v>1</v>
      </c>
      <c r="G56" s="101">
        <v>243.9</v>
      </c>
      <c r="H56" s="15"/>
      <c r="I56" s="16"/>
    </row>
    <row r="57" spans="1:9" ht="67.5">
      <c r="A57" s="123" t="s">
        <v>111</v>
      </c>
      <c r="B57" s="119" t="s">
        <v>212</v>
      </c>
      <c r="C57" s="1" t="s">
        <v>152</v>
      </c>
      <c r="D57" s="98" t="s">
        <v>2</v>
      </c>
      <c r="E57" s="99" t="s">
        <v>510</v>
      </c>
      <c r="F57" s="112" t="s">
        <v>1</v>
      </c>
      <c r="G57" s="101">
        <v>28.5</v>
      </c>
      <c r="H57" s="15"/>
      <c r="I57" s="16"/>
    </row>
    <row r="58" spans="1:9" ht="67.5">
      <c r="A58" s="123" t="s">
        <v>128</v>
      </c>
      <c r="B58" s="119" t="s">
        <v>213</v>
      </c>
      <c r="C58" s="1" t="s">
        <v>152</v>
      </c>
      <c r="D58" s="98" t="s">
        <v>2</v>
      </c>
      <c r="E58" s="99" t="s">
        <v>526</v>
      </c>
      <c r="F58" s="112" t="s">
        <v>1</v>
      </c>
      <c r="G58" s="101">
        <v>3</v>
      </c>
      <c r="H58" s="15"/>
      <c r="I58" s="16"/>
    </row>
    <row r="59" spans="1:9" ht="56.25">
      <c r="A59" s="123" t="s">
        <v>129</v>
      </c>
      <c r="B59" s="119" t="s">
        <v>214</v>
      </c>
      <c r="C59" s="1" t="s">
        <v>153</v>
      </c>
      <c r="D59" s="1" t="s">
        <v>82</v>
      </c>
      <c r="E59" s="99" t="s">
        <v>509</v>
      </c>
      <c r="F59" s="100" t="s">
        <v>71</v>
      </c>
      <c r="G59" s="101">
        <v>4</v>
      </c>
      <c r="H59" s="15"/>
      <c r="I59" s="16"/>
    </row>
    <row r="60" spans="1:9" ht="45">
      <c r="A60" s="123" t="s">
        <v>130</v>
      </c>
      <c r="B60" s="119" t="s">
        <v>215</v>
      </c>
      <c r="C60" s="1" t="s">
        <v>153</v>
      </c>
      <c r="D60" s="1" t="s">
        <v>82</v>
      </c>
      <c r="E60" s="99" t="s">
        <v>525</v>
      </c>
      <c r="F60" s="100" t="s">
        <v>71</v>
      </c>
      <c r="G60" s="101">
        <v>3</v>
      </c>
      <c r="H60" s="15"/>
      <c r="I60" s="16"/>
    </row>
    <row r="61" spans="1:9" ht="45">
      <c r="A61" s="123" t="s">
        <v>131</v>
      </c>
      <c r="B61" s="119" t="s">
        <v>216</v>
      </c>
      <c r="C61" s="1" t="s">
        <v>153</v>
      </c>
      <c r="D61" s="1" t="s">
        <v>82</v>
      </c>
      <c r="E61" s="99" t="s">
        <v>188</v>
      </c>
      <c r="F61" s="112" t="s">
        <v>512</v>
      </c>
      <c r="G61" s="101">
        <v>64.1</v>
      </c>
      <c r="H61" s="15"/>
      <c r="I61" s="16"/>
    </row>
    <row r="62" spans="1:9" ht="45">
      <c r="A62" s="123" t="s">
        <v>137</v>
      </c>
      <c r="B62" s="119" t="s">
        <v>217</v>
      </c>
      <c r="C62" s="1" t="s">
        <v>153</v>
      </c>
      <c r="D62" s="1" t="s">
        <v>82</v>
      </c>
      <c r="E62" s="99" t="s">
        <v>187</v>
      </c>
      <c r="F62" s="112" t="s">
        <v>512</v>
      </c>
      <c r="G62" s="101">
        <f>52.1+(4*6)</f>
        <v>76.1</v>
      </c>
      <c r="H62" s="15"/>
      <c r="I62" s="124"/>
    </row>
    <row r="63" spans="1:9" ht="45">
      <c r="A63" s="123" t="s">
        <v>141</v>
      </c>
      <c r="B63" s="119" t="s">
        <v>218</v>
      </c>
      <c r="C63" s="1" t="s">
        <v>153</v>
      </c>
      <c r="D63" s="1" t="s">
        <v>82</v>
      </c>
      <c r="E63" s="99" t="s">
        <v>466</v>
      </c>
      <c r="F63" s="112" t="s">
        <v>512</v>
      </c>
      <c r="G63" s="101">
        <f>15.6+(4*6)</f>
        <v>39.6</v>
      </c>
      <c r="H63" s="15"/>
      <c r="I63" s="124"/>
    </row>
    <row r="64" spans="1:9" ht="45">
      <c r="A64" s="123" t="s">
        <v>142</v>
      </c>
      <c r="B64" s="119" t="s">
        <v>219</v>
      </c>
      <c r="C64" s="1" t="s">
        <v>153</v>
      </c>
      <c r="D64" s="1" t="s">
        <v>82</v>
      </c>
      <c r="E64" s="99" t="s">
        <v>503</v>
      </c>
      <c r="F64" s="112" t="s">
        <v>512</v>
      </c>
      <c r="G64" s="101">
        <v>36.5</v>
      </c>
      <c r="H64" s="15"/>
      <c r="I64" s="16"/>
    </row>
    <row r="65" spans="1:9" ht="42.75" customHeight="1">
      <c r="A65" s="123" t="s">
        <v>143</v>
      </c>
      <c r="B65" s="119" t="s">
        <v>220</v>
      </c>
      <c r="C65" s="1" t="s">
        <v>153</v>
      </c>
      <c r="D65" s="1" t="s">
        <v>82</v>
      </c>
      <c r="E65" s="99" t="s">
        <v>535</v>
      </c>
      <c r="F65" s="112" t="s">
        <v>512</v>
      </c>
      <c r="G65" s="101">
        <v>12</v>
      </c>
      <c r="H65" s="15"/>
      <c r="I65" s="16"/>
    </row>
    <row r="66" spans="1:9" ht="42.75" customHeight="1">
      <c r="A66" s="123" t="s">
        <v>144</v>
      </c>
      <c r="B66" s="119" t="s">
        <v>221</v>
      </c>
      <c r="C66" s="1" t="s">
        <v>153</v>
      </c>
      <c r="D66" s="1" t="s">
        <v>82</v>
      </c>
      <c r="E66" s="113" t="s">
        <v>483</v>
      </c>
      <c r="F66" s="112" t="s">
        <v>512</v>
      </c>
      <c r="G66" s="121">
        <v>12</v>
      </c>
      <c r="H66" s="114"/>
      <c r="I66" s="115"/>
    </row>
    <row r="67" spans="1:9" ht="42.75" customHeight="1">
      <c r="A67" s="123" t="s">
        <v>145</v>
      </c>
      <c r="B67" s="119" t="s">
        <v>222</v>
      </c>
      <c r="C67" s="1" t="s">
        <v>153</v>
      </c>
      <c r="D67" s="1" t="s">
        <v>82</v>
      </c>
      <c r="E67" s="113" t="s">
        <v>484</v>
      </c>
      <c r="F67" s="112" t="s">
        <v>512</v>
      </c>
      <c r="G67" s="121">
        <v>12</v>
      </c>
      <c r="H67" s="114"/>
      <c r="I67" s="115"/>
    </row>
    <row r="68" spans="1:9" ht="11.25">
      <c r="A68" s="116"/>
      <c r="B68" s="120" t="s">
        <v>223</v>
      </c>
      <c r="C68" s="117"/>
      <c r="D68" s="117"/>
      <c r="E68" s="88" t="s">
        <v>561</v>
      </c>
      <c r="F68" s="112"/>
      <c r="G68" s="118"/>
      <c r="H68" s="15"/>
      <c r="I68" s="16"/>
    </row>
    <row r="69" spans="1:9" ht="67.5">
      <c r="A69" s="123" t="s">
        <v>146</v>
      </c>
      <c r="B69" s="119" t="s">
        <v>224</v>
      </c>
      <c r="C69" s="1" t="s">
        <v>152</v>
      </c>
      <c r="D69" s="98" t="s">
        <v>2</v>
      </c>
      <c r="E69" s="1" t="s">
        <v>471</v>
      </c>
      <c r="F69" s="100" t="s">
        <v>1</v>
      </c>
      <c r="G69" s="101">
        <v>841</v>
      </c>
      <c r="H69" s="15"/>
      <c r="I69" s="16"/>
    </row>
    <row r="70" spans="1:9" ht="67.5">
      <c r="A70" s="123" t="s">
        <v>147</v>
      </c>
      <c r="B70" s="119" t="s">
        <v>225</v>
      </c>
      <c r="C70" s="1" t="s">
        <v>152</v>
      </c>
      <c r="D70" s="98" t="s">
        <v>2</v>
      </c>
      <c r="E70" s="99" t="s">
        <v>537</v>
      </c>
      <c r="F70" s="112" t="s">
        <v>1</v>
      </c>
      <c r="G70" s="101">
        <v>3</v>
      </c>
      <c r="H70" s="15"/>
      <c r="I70" s="16"/>
    </row>
    <row r="71" spans="1:9" ht="67.5">
      <c r="A71" s="123" t="s">
        <v>148</v>
      </c>
      <c r="B71" s="119" t="s">
        <v>226</v>
      </c>
      <c r="C71" s="1" t="s">
        <v>152</v>
      </c>
      <c r="D71" s="98" t="s">
        <v>2</v>
      </c>
      <c r="E71" s="99" t="s">
        <v>555</v>
      </c>
      <c r="F71" s="112" t="s">
        <v>1</v>
      </c>
      <c r="G71" s="101">
        <v>162</v>
      </c>
      <c r="H71" s="15"/>
      <c r="I71" s="16"/>
    </row>
    <row r="72" spans="1:9" ht="45">
      <c r="A72" s="123" t="s">
        <v>150</v>
      </c>
      <c r="B72" s="119" t="s">
        <v>227</v>
      </c>
      <c r="C72" s="1" t="s">
        <v>153</v>
      </c>
      <c r="D72" s="1" t="s">
        <v>82</v>
      </c>
      <c r="E72" s="99" t="s">
        <v>195</v>
      </c>
      <c r="F72" s="100" t="s">
        <v>71</v>
      </c>
      <c r="G72" s="101">
        <v>16</v>
      </c>
      <c r="H72" s="15"/>
      <c r="I72" s="16"/>
    </row>
    <row r="73" spans="1:9" ht="45">
      <c r="A73" s="123" t="s">
        <v>12</v>
      </c>
      <c r="B73" s="119" t="s">
        <v>228</v>
      </c>
      <c r="C73" s="1" t="s">
        <v>153</v>
      </c>
      <c r="D73" s="1" t="s">
        <v>82</v>
      </c>
      <c r="E73" s="99" t="s">
        <v>185</v>
      </c>
      <c r="F73" s="100" t="s">
        <v>71</v>
      </c>
      <c r="G73" s="101">
        <v>4</v>
      </c>
      <c r="H73" s="15"/>
      <c r="I73" s="16"/>
    </row>
    <row r="74" spans="1:9" ht="45">
      <c r="A74" s="123" t="s">
        <v>13</v>
      </c>
      <c r="B74" s="119" t="s">
        <v>229</v>
      </c>
      <c r="C74" s="1" t="s">
        <v>153</v>
      </c>
      <c r="D74" s="1" t="s">
        <v>82</v>
      </c>
      <c r="E74" s="99" t="s">
        <v>194</v>
      </c>
      <c r="F74" s="100" t="s">
        <v>71</v>
      </c>
      <c r="G74" s="101">
        <v>1</v>
      </c>
      <c r="H74" s="15"/>
      <c r="I74" s="16"/>
    </row>
    <row r="75" spans="1:9" ht="45">
      <c r="A75" s="123" t="s">
        <v>14</v>
      </c>
      <c r="B75" s="119" t="s">
        <v>230</v>
      </c>
      <c r="C75" s="1" t="s">
        <v>153</v>
      </c>
      <c r="D75" s="1" t="s">
        <v>82</v>
      </c>
      <c r="E75" s="99" t="s">
        <v>527</v>
      </c>
      <c r="F75" s="112" t="s">
        <v>512</v>
      </c>
      <c r="G75" s="101">
        <v>15</v>
      </c>
      <c r="H75" s="15"/>
      <c r="I75" s="16"/>
    </row>
    <row r="76" spans="1:9" ht="45">
      <c r="A76" s="123" t="s">
        <v>15</v>
      </c>
      <c r="B76" s="119" t="s">
        <v>231</v>
      </c>
      <c r="C76" s="1" t="s">
        <v>153</v>
      </c>
      <c r="D76" s="1" t="s">
        <v>82</v>
      </c>
      <c r="E76" s="99" t="s">
        <v>528</v>
      </c>
      <c r="F76" s="112" t="s">
        <v>512</v>
      </c>
      <c r="G76" s="101">
        <v>84</v>
      </c>
      <c r="H76" s="15"/>
      <c r="I76" s="16"/>
    </row>
    <row r="77" spans="1:9" ht="45">
      <c r="A77" s="123" t="s">
        <v>30</v>
      </c>
      <c r="B77" s="119" t="s">
        <v>232</v>
      </c>
      <c r="C77" s="1" t="s">
        <v>153</v>
      </c>
      <c r="D77" s="1" t="s">
        <v>82</v>
      </c>
      <c r="E77" s="99" t="s">
        <v>533</v>
      </c>
      <c r="F77" s="112" t="s">
        <v>512</v>
      </c>
      <c r="G77" s="101">
        <v>15</v>
      </c>
      <c r="H77" s="15"/>
      <c r="I77" s="16"/>
    </row>
    <row r="78" spans="1:9" ht="45">
      <c r="A78" s="123" t="s">
        <v>31</v>
      </c>
      <c r="B78" s="119" t="s">
        <v>233</v>
      </c>
      <c r="C78" s="1" t="s">
        <v>153</v>
      </c>
      <c r="D78" s="1" t="s">
        <v>82</v>
      </c>
      <c r="E78" s="99" t="s">
        <v>531</v>
      </c>
      <c r="F78" s="112" t="s">
        <v>512</v>
      </c>
      <c r="G78" s="101">
        <v>15</v>
      </c>
      <c r="H78" s="15"/>
      <c r="I78" s="16"/>
    </row>
    <row r="79" spans="1:9" ht="45">
      <c r="A79" s="123" t="s">
        <v>32</v>
      </c>
      <c r="B79" s="119" t="s">
        <v>234</v>
      </c>
      <c r="C79" s="1" t="s">
        <v>153</v>
      </c>
      <c r="D79" s="1" t="s">
        <v>82</v>
      </c>
      <c r="E79" s="99" t="s">
        <v>529</v>
      </c>
      <c r="F79" s="112" t="s">
        <v>512</v>
      </c>
      <c r="G79" s="101">
        <f>84+(17*6)</f>
        <v>186</v>
      </c>
      <c r="H79" s="15"/>
      <c r="I79" s="124"/>
    </row>
    <row r="80" spans="1:9" ht="45">
      <c r="A80" s="123" t="s">
        <v>33</v>
      </c>
      <c r="B80" s="119" t="s">
        <v>498</v>
      </c>
      <c r="C80" s="1" t="s">
        <v>153</v>
      </c>
      <c r="D80" s="1" t="s">
        <v>82</v>
      </c>
      <c r="E80" s="99" t="s">
        <v>530</v>
      </c>
      <c r="F80" s="112" t="s">
        <v>512</v>
      </c>
      <c r="G80" s="101">
        <f>84+(17*6)</f>
        <v>186</v>
      </c>
      <c r="H80" s="15"/>
      <c r="I80" s="124"/>
    </row>
    <row r="81" spans="1:9" ht="45">
      <c r="A81" s="123" t="s">
        <v>34</v>
      </c>
      <c r="B81" s="119" t="s">
        <v>556</v>
      </c>
      <c r="C81" s="1" t="s">
        <v>153</v>
      </c>
      <c r="D81" s="1" t="s">
        <v>82</v>
      </c>
      <c r="E81" s="99" t="s">
        <v>504</v>
      </c>
      <c r="F81" s="112" t="s">
        <v>512</v>
      </c>
      <c r="G81" s="101">
        <v>15</v>
      </c>
      <c r="H81" s="15"/>
      <c r="I81" s="16"/>
    </row>
    <row r="82" spans="1:9" ht="45">
      <c r="A82" s="123" t="s">
        <v>35</v>
      </c>
      <c r="B82" s="119" t="s">
        <v>557</v>
      </c>
      <c r="C82" s="1" t="s">
        <v>153</v>
      </c>
      <c r="D82" s="1" t="s">
        <v>82</v>
      </c>
      <c r="E82" s="99" t="s">
        <v>479</v>
      </c>
      <c r="F82" s="112" t="s">
        <v>512</v>
      </c>
      <c r="G82" s="101">
        <f>84+(17*6)</f>
        <v>186</v>
      </c>
      <c r="H82" s="15"/>
      <c r="I82" s="124"/>
    </row>
    <row r="83" spans="1:9" ht="45">
      <c r="A83" s="123" t="s">
        <v>36</v>
      </c>
      <c r="B83" s="119" t="s">
        <v>558</v>
      </c>
      <c r="C83" s="1" t="s">
        <v>153</v>
      </c>
      <c r="D83" s="1" t="s">
        <v>82</v>
      </c>
      <c r="E83" s="113" t="s">
        <v>485</v>
      </c>
      <c r="F83" s="112" t="s">
        <v>512</v>
      </c>
      <c r="G83" s="101">
        <f>84+(17*6)</f>
        <v>186</v>
      </c>
      <c r="H83" s="15"/>
      <c r="I83" s="124"/>
    </row>
    <row r="84" spans="1:9" ht="11.25">
      <c r="A84" s="116"/>
      <c r="B84" s="117" t="s">
        <v>235</v>
      </c>
      <c r="C84" s="117"/>
      <c r="D84" s="117"/>
      <c r="E84" s="88" t="s">
        <v>552</v>
      </c>
      <c r="F84" s="112"/>
      <c r="G84" s="118"/>
      <c r="H84" s="15"/>
      <c r="I84" s="16"/>
    </row>
    <row r="85" spans="1:9" ht="67.5">
      <c r="A85" s="123" t="s">
        <v>37</v>
      </c>
      <c r="B85" s="119" t="s">
        <v>236</v>
      </c>
      <c r="C85" s="1" t="s">
        <v>152</v>
      </c>
      <c r="D85" s="98" t="s">
        <v>2</v>
      </c>
      <c r="E85" s="1" t="s">
        <v>550</v>
      </c>
      <c r="F85" s="100" t="s">
        <v>1</v>
      </c>
      <c r="G85" s="101">
        <v>135.2</v>
      </c>
      <c r="H85" s="15"/>
      <c r="I85" s="16"/>
    </row>
    <row r="86" spans="1:9" ht="45">
      <c r="A86" s="123" t="s">
        <v>38</v>
      </c>
      <c r="B86" s="119" t="s">
        <v>237</v>
      </c>
      <c r="C86" s="1" t="s">
        <v>152</v>
      </c>
      <c r="D86" s="98" t="s">
        <v>2</v>
      </c>
      <c r="E86" s="99" t="s">
        <v>539</v>
      </c>
      <c r="F86" s="112" t="s">
        <v>71</v>
      </c>
      <c r="G86" s="101">
        <v>1</v>
      </c>
      <c r="H86" s="15"/>
      <c r="I86" s="16"/>
    </row>
    <row r="87" spans="1:9" ht="45">
      <c r="A87" s="123" t="s">
        <v>39</v>
      </c>
      <c r="B87" s="119" t="s">
        <v>238</v>
      </c>
      <c r="C87" s="1" t="s">
        <v>152</v>
      </c>
      <c r="D87" s="98" t="s">
        <v>2</v>
      </c>
      <c r="E87" s="99" t="s">
        <v>551</v>
      </c>
      <c r="F87" s="112" t="s">
        <v>71</v>
      </c>
      <c r="G87" s="101">
        <v>2</v>
      </c>
      <c r="H87" s="15"/>
      <c r="I87" s="16"/>
    </row>
    <row r="88" spans="1:9" ht="45">
      <c r="A88" s="123" t="s">
        <v>40</v>
      </c>
      <c r="B88" s="119" t="s">
        <v>239</v>
      </c>
      <c r="C88" s="1" t="s">
        <v>153</v>
      </c>
      <c r="D88" s="1" t="s">
        <v>82</v>
      </c>
      <c r="E88" s="99" t="s">
        <v>188</v>
      </c>
      <c r="F88" s="112" t="s">
        <v>512</v>
      </c>
      <c r="G88" s="101">
        <v>18</v>
      </c>
      <c r="H88" s="15"/>
      <c r="I88" s="16"/>
    </row>
    <row r="89" spans="1:9" ht="45">
      <c r="A89" s="123" t="s">
        <v>41</v>
      </c>
      <c r="B89" s="119" t="s">
        <v>240</v>
      </c>
      <c r="C89" s="1" t="s">
        <v>153</v>
      </c>
      <c r="D89" s="1" t="s">
        <v>82</v>
      </c>
      <c r="E89" s="99" t="s">
        <v>476</v>
      </c>
      <c r="F89" s="112" t="s">
        <v>512</v>
      </c>
      <c r="G89" s="101">
        <v>18</v>
      </c>
      <c r="H89" s="15"/>
      <c r="I89" s="16"/>
    </row>
    <row r="90" spans="1:9" ht="45">
      <c r="A90" s="123" t="s">
        <v>42</v>
      </c>
      <c r="B90" s="119" t="s">
        <v>241</v>
      </c>
      <c r="C90" s="1" t="s">
        <v>153</v>
      </c>
      <c r="D90" s="1" t="s">
        <v>82</v>
      </c>
      <c r="E90" s="99" t="s">
        <v>486</v>
      </c>
      <c r="F90" s="112" t="s">
        <v>512</v>
      </c>
      <c r="G90" s="101">
        <v>18</v>
      </c>
      <c r="H90" s="15"/>
      <c r="I90" s="16"/>
    </row>
    <row r="91" spans="1:9" ht="45">
      <c r="A91" s="123" t="s">
        <v>43</v>
      </c>
      <c r="B91" s="119" t="s">
        <v>242</v>
      </c>
      <c r="C91" s="1" t="s">
        <v>153</v>
      </c>
      <c r="D91" s="1" t="s">
        <v>82</v>
      </c>
      <c r="E91" s="99" t="s">
        <v>487</v>
      </c>
      <c r="F91" s="112" t="s">
        <v>512</v>
      </c>
      <c r="G91" s="101">
        <v>18</v>
      </c>
      <c r="H91" s="15"/>
      <c r="I91" s="16"/>
    </row>
    <row r="92" spans="1:9" ht="11.25">
      <c r="A92" s="116"/>
      <c r="B92" s="117" t="s">
        <v>243</v>
      </c>
      <c r="C92" s="117"/>
      <c r="D92" s="117"/>
      <c r="E92" s="88" t="s">
        <v>562</v>
      </c>
      <c r="F92" s="112"/>
      <c r="G92" s="118"/>
      <c r="H92" s="15"/>
      <c r="I92" s="16"/>
    </row>
    <row r="93" spans="1:9" ht="67.5">
      <c r="A93" s="123" t="s">
        <v>44</v>
      </c>
      <c r="B93" s="119" t="s">
        <v>244</v>
      </c>
      <c r="C93" s="1" t="s">
        <v>152</v>
      </c>
      <c r="D93" s="98" t="s">
        <v>2</v>
      </c>
      <c r="E93" s="1" t="s">
        <v>477</v>
      </c>
      <c r="F93" s="100" t="s">
        <v>1</v>
      </c>
      <c r="G93" s="101">
        <v>14.6</v>
      </c>
      <c r="H93" s="15"/>
      <c r="I93" s="16"/>
    </row>
    <row r="94" spans="1:9" ht="67.5">
      <c r="A94" s="123" t="s">
        <v>45</v>
      </c>
      <c r="B94" s="119" t="s">
        <v>245</v>
      </c>
      <c r="C94" s="1" t="s">
        <v>152</v>
      </c>
      <c r="D94" s="98" t="s">
        <v>2</v>
      </c>
      <c r="E94" s="99" t="s">
        <v>553</v>
      </c>
      <c r="F94" s="112" t="s">
        <v>1</v>
      </c>
      <c r="G94" s="101">
        <v>29.4</v>
      </c>
      <c r="H94" s="15"/>
      <c r="I94" s="16"/>
    </row>
    <row r="95" spans="1:9" ht="67.5">
      <c r="A95" s="123" t="s">
        <v>46</v>
      </c>
      <c r="B95" s="119" t="s">
        <v>246</v>
      </c>
      <c r="C95" s="1" t="s">
        <v>152</v>
      </c>
      <c r="D95" s="98" t="s">
        <v>2</v>
      </c>
      <c r="E95" s="99" t="s">
        <v>538</v>
      </c>
      <c r="F95" s="112" t="s">
        <v>1</v>
      </c>
      <c r="G95" s="101">
        <v>691.2</v>
      </c>
      <c r="H95" s="15"/>
      <c r="I95" s="16"/>
    </row>
    <row r="96" spans="1:9" ht="67.5">
      <c r="A96" s="123" t="s">
        <v>47</v>
      </c>
      <c r="B96" s="119" t="s">
        <v>247</v>
      </c>
      <c r="C96" s="1" t="s">
        <v>153</v>
      </c>
      <c r="D96" s="1" t="s">
        <v>82</v>
      </c>
      <c r="E96" s="99" t="s">
        <v>554</v>
      </c>
      <c r="F96" s="100" t="s">
        <v>1</v>
      </c>
      <c r="G96" s="101">
        <v>330.9</v>
      </c>
      <c r="H96" s="15"/>
      <c r="I96" s="16"/>
    </row>
    <row r="97" spans="1:9" ht="45">
      <c r="A97" s="123" t="s">
        <v>52</v>
      </c>
      <c r="B97" s="119" t="s">
        <v>248</v>
      </c>
      <c r="C97" s="1" t="s">
        <v>153</v>
      </c>
      <c r="D97" s="1" t="s">
        <v>82</v>
      </c>
      <c r="E97" s="99" t="s">
        <v>539</v>
      </c>
      <c r="F97" s="100" t="s">
        <v>71</v>
      </c>
      <c r="G97" s="101">
        <v>4</v>
      </c>
      <c r="H97" s="15"/>
      <c r="I97" s="16"/>
    </row>
    <row r="98" spans="1:9" ht="45">
      <c r="A98" s="123" t="s">
        <v>53</v>
      </c>
      <c r="B98" s="119" t="s">
        <v>249</v>
      </c>
      <c r="C98" s="1" t="s">
        <v>153</v>
      </c>
      <c r="D98" s="1" t="s">
        <v>82</v>
      </c>
      <c r="E98" s="99" t="s">
        <v>540</v>
      </c>
      <c r="F98" s="100" t="s">
        <v>71</v>
      </c>
      <c r="G98" s="101">
        <v>2</v>
      </c>
      <c r="H98" s="15"/>
      <c r="I98" s="16"/>
    </row>
    <row r="99" spans="1:9" ht="45">
      <c r="A99" s="123" t="s">
        <v>54</v>
      </c>
      <c r="B99" s="119" t="s">
        <v>250</v>
      </c>
      <c r="C99" s="1" t="s">
        <v>153</v>
      </c>
      <c r="D99" s="1" t="s">
        <v>82</v>
      </c>
      <c r="E99" s="99" t="s">
        <v>470</v>
      </c>
      <c r="F99" s="100" t="s">
        <v>71</v>
      </c>
      <c r="G99" s="101">
        <v>4</v>
      </c>
      <c r="H99" s="15"/>
      <c r="I99" s="16"/>
    </row>
    <row r="100" spans="1:9" ht="45">
      <c r="A100" s="123" t="s">
        <v>256</v>
      </c>
      <c r="B100" s="119" t="s">
        <v>251</v>
      </c>
      <c r="C100" s="1" t="s">
        <v>153</v>
      </c>
      <c r="D100" s="1" t="s">
        <v>82</v>
      </c>
      <c r="E100" s="99" t="s">
        <v>541</v>
      </c>
      <c r="F100" s="100" t="s">
        <v>71</v>
      </c>
      <c r="G100" s="101">
        <v>2</v>
      </c>
      <c r="H100" s="15"/>
      <c r="I100" s="16"/>
    </row>
    <row r="101" spans="1:9" ht="45">
      <c r="A101" s="123" t="s">
        <v>259</v>
      </c>
      <c r="B101" s="119" t="s">
        <v>252</v>
      </c>
      <c r="C101" s="1" t="s">
        <v>153</v>
      </c>
      <c r="D101" s="1" t="s">
        <v>82</v>
      </c>
      <c r="E101" s="99" t="s">
        <v>542</v>
      </c>
      <c r="F101" s="100" t="s">
        <v>71</v>
      </c>
      <c r="G101" s="101">
        <v>3</v>
      </c>
      <c r="H101" s="15"/>
      <c r="I101" s="16"/>
    </row>
    <row r="102" spans="1:9" ht="45">
      <c r="A102" s="123" t="s">
        <v>260</v>
      </c>
      <c r="B102" s="119" t="s">
        <v>253</v>
      </c>
      <c r="C102" s="1" t="s">
        <v>153</v>
      </c>
      <c r="D102" s="1" t="s">
        <v>82</v>
      </c>
      <c r="E102" s="99" t="s">
        <v>188</v>
      </c>
      <c r="F102" s="112" t="s">
        <v>512</v>
      </c>
      <c r="G102" s="101">
        <v>24</v>
      </c>
      <c r="H102" s="15"/>
      <c r="I102" s="16"/>
    </row>
    <row r="103" spans="1:9" ht="45">
      <c r="A103" s="123" t="s">
        <v>261</v>
      </c>
      <c r="B103" s="119" t="s">
        <v>254</v>
      </c>
      <c r="C103" s="1" t="s">
        <v>153</v>
      </c>
      <c r="D103" s="1" t="s">
        <v>82</v>
      </c>
      <c r="E103" s="113" t="s">
        <v>476</v>
      </c>
      <c r="F103" s="112" t="s">
        <v>512</v>
      </c>
      <c r="G103" s="121">
        <v>24</v>
      </c>
      <c r="H103" s="114"/>
      <c r="I103" s="115"/>
    </row>
    <row r="104" spans="1:9" ht="45">
      <c r="A104" s="123" t="s">
        <v>262</v>
      </c>
      <c r="B104" s="119" t="s">
        <v>255</v>
      </c>
      <c r="C104" s="1" t="s">
        <v>153</v>
      </c>
      <c r="D104" s="1" t="s">
        <v>82</v>
      </c>
      <c r="E104" s="113" t="s">
        <v>488</v>
      </c>
      <c r="F104" s="112" t="s">
        <v>512</v>
      </c>
      <c r="G104" s="121">
        <v>24</v>
      </c>
      <c r="H104" s="114"/>
      <c r="I104" s="115"/>
    </row>
    <row r="105" spans="1:9" ht="45">
      <c r="A105" s="123" t="s">
        <v>263</v>
      </c>
      <c r="B105" s="119" t="s">
        <v>257</v>
      </c>
      <c r="C105" s="1" t="s">
        <v>153</v>
      </c>
      <c r="D105" s="1" t="s">
        <v>82</v>
      </c>
      <c r="E105" s="113" t="s">
        <v>484</v>
      </c>
      <c r="F105" s="112" t="s">
        <v>512</v>
      </c>
      <c r="G105" s="121">
        <v>24</v>
      </c>
      <c r="H105" s="114"/>
      <c r="I105" s="115"/>
    </row>
    <row r="106" spans="1:9" ht="45">
      <c r="A106" s="123" t="s">
        <v>264</v>
      </c>
      <c r="B106" s="119" t="s">
        <v>567</v>
      </c>
      <c r="C106" s="1" t="s">
        <v>152</v>
      </c>
      <c r="D106" s="1" t="s">
        <v>574</v>
      </c>
      <c r="E106" s="99" t="s">
        <v>188</v>
      </c>
      <c r="F106" s="100" t="s">
        <v>77</v>
      </c>
      <c r="G106" s="101">
        <v>65</v>
      </c>
      <c r="H106" s="114"/>
      <c r="I106" s="115"/>
    </row>
    <row r="107" spans="1:9" ht="45">
      <c r="A107" s="123" t="s">
        <v>265</v>
      </c>
      <c r="B107" s="119" t="s">
        <v>568</v>
      </c>
      <c r="C107" s="1" t="s">
        <v>575</v>
      </c>
      <c r="D107" s="1" t="s">
        <v>576</v>
      </c>
      <c r="E107" s="99" t="s">
        <v>505</v>
      </c>
      <c r="F107" s="112" t="s">
        <v>512</v>
      </c>
      <c r="G107" s="101">
        <f>26+(5*6)</f>
        <v>56</v>
      </c>
      <c r="H107" s="114"/>
      <c r="I107" s="115"/>
    </row>
    <row r="108" spans="1:9" ht="45">
      <c r="A108" s="123" t="s">
        <v>266</v>
      </c>
      <c r="B108" s="119" t="s">
        <v>569</v>
      </c>
      <c r="C108" s="1" t="s">
        <v>577</v>
      </c>
      <c r="D108" s="1" t="s">
        <v>578</v>
      </c>
      <c r="E108" s="99" t="s">
        <v>506</v>
      </c>
      <c r="F108" s="112" t="s">
        <v>512</v>
      </c>
      <c r="G108" s="101">
        <f>39+(5*6)</f>
        <v>69</v>
      </c>
      <c r="H108" s="114"/>
      <c r="I108" s="115"/>
    </row>
    <row r="109" spans="1:9" ht="45">
      <c r="A109" s="123" t="s">
        <v>267</v>
      </c>
      <c r="B109" s="119" t="s">
        <v>570</v>
      </c>
      <c r="C109" s="1" t="s">
        <v>579</v>
      </c>
      <c r="D109" s="1" t="s">
        <v>580</v>
      </c>
      <c r="E109" s="99" t="s">
        <v>478</v>
      </c>
      <c r="F109" s="112" t="s">
        <v>512</v>
      </c>
      <c r="G109" s="101">
        <f>26+8</f>
        <v>34</v>
      </c>
      <c r="H109" s="114"/>
      <c r="I109" s="115"/>
    </row>
    <row r="110" spans="1:9" ht="45">
      <c r="A110" s="123" t="s">
        <v>268</v>
      </c>
      <c r="B110" s="119" t="s">
        <v>571</v>
      </c>
      <c r="C110" s="1" t="s">
        <v>581</v>
      </c>
      <c r="D110" s="1" t="s">
        <v>582</v>
      </c>
      <c r="E110" s="99" t="s">
        <v>187</v>
      </c>
      <c r="F110" s="112" t="s">
        <v>512</v>
      </c>
      <c r="G110" s="101">
        <f>65+(10*6)</f>
        <v>125</v>
      </c>
      <c r="H110" s="114"/>
      <c r="I110" s="115"/>
    </row>
    <row r="111" spans="1:9" ht="45">
      <c r="A111" s="123" t="s">
        <v>269</v>
      </c>
      <c r="B111" s="119" t="s">
        <v>572</v>
      </c>
      <c r="C111" s="1" t="s">
        <v>583</v>
      </c>
      <c r="D111" s="1" t="s">
        <v>584</v>
      </c>
      <c r="E111" s="99" t="s">
        <v>154</v>
      </c>
      <c r="F111" s="112" t="s">
        <v>512</v>
      </c>
      <c r="G111" s="101">
        <f>26+(5*6)</f>
        <v>56</v>
      </c>
      <c r="H111" s="114"/>
      <c r="I111" s="115"/>
    </row>
    <row r="112" spans="1:9" ht="45">
      <c r="A112" s="123" t="s">
        <v>270</v>
      </c>
      <c r="B112" s="119" t="s">
        <v>573</v>
      </c>
      <c r="C112" s="1" t="s">
        <v>585</v>
      </c>
      <c r="D112" s="1" t="s">
        <v>586</v>
      </c>
      <c r="E112" s="99" t="s">
        <v>448</v>
      </c>
      <c r="F112" s="112" t="s">
        <v>512</v>
      </c>
      <c r="G112" s="101">
        <f>39+(5*6)</f>
        <v>69</v>
      </c>
      <c r="H112" s="114"/>
      <c r="I112" s="115"/>
    </row>
    <row r="113" spans="1:9" ht="12" thickBot="1">
      <c r="A113" s="152" t="s">
        <v>113</v>
      </c>
      <c r="B113" s="153"/>
      <c r="C113" s="153"/>
      <c r="D113" s="153"/>
      <c r="E113" s="153"/>
      <c r="F113" s="153"/>
      <c r="G113" s="153"/>
      <c r="H113" s="154"/>
      <c r="I113" s="90"/>
    </row>
    <row r="114" spans="1:9" ht="11.25">
      <c r="A114" s="103"/>
      <c r="B114" s="21"/>
      <c r="C114" s="21"/>
      <c r="D114" s="21"/>
      <c r="E114" s="22"/>
      <c r="F114" s="23"/>
      <c r="G114" s="8"/>
      <c r="H114" s="24"/>
      <c r="I114" s="104"/>
    </row>
    <row r="115" spans="1:9" ht="22.5">
      <c r="A115" s="21"/>
      <c r="B115" s="21"/>
      <c r="C115" s="21"/>
      <c r="D115" s="21"/>
      <c r="E115" s="75" t="s">
        <v>62</v>
      </c>
      <c r="F115" s="75"/>
      <c r="G115" s="8"/>
      <c r="H115" s="24"/>
      <c r="I115" s="24"/>
    </row>
    <row r="116" spans="1:9" ht="11.25">
      <c r="A116" s="21"/>
      <c r="B116" s="21"/>
      <c r="C116" s="21"/>
      <c r="D116" s="21"/>
      <c r="E116" s="37" t="s">
        <v>68</v>
      </c>
      <c r="F116" s="23"/>
      <c r="G116" s="8"/>
      <c r="H116" s="24"/>
      <c r="I116" s="24"/>
    </row>
    <row r="117" spans="1:9" ht="11.25">
      <c r="A117" s="21"/>
      <c r="B117" s="21"/>
      <c r="C117" s="21"/>
      <c r="D117" s="21"/>
      <c r="E117" s="37"/>
      <c r="F117" s="23"/>
      <c r="G117" s="8"/>
      <c r="H117" s="24"/>
      <c r="I117" s="24"/>
    </row>
    <row r="118" spans="1:9" ht="12" thickBot="1">
      <c r="A118" s="105"/>
      <c r="B118" s="105"/>
      <c r="C118" s="105"/>
      <c r="D118" s="105"/>
      <c r="E118" s="106"/>
      <c r="F118" s="107"/>
      <c r="G118" s="108"/>
      <c r="H118" s="109"/>
      <c r="I118" s="110"/>
    </row>
    <row r="119" spans="1:9" ht="12" thickBot="1">
      <c r="A119" s="145" t="s">
        <v>165</v>
      </c>
      <c r="B119" s="146"/>
      <c r="C119" s="146"/>
      <c r="D119" s="146"/>
      <c r="E119" s="146"/>
      <c r="F119" s="146"/>
      <c r="G119" s="146"/>
      <c r="H119" s="146"/>
      <c r="I119" s="196"/>
    </row>
    <row r="120" spans="1:9" ht="21">
      <c r="A120" s="55" t="s">
        <v>64</v>
      </c>
      <c r="B120" s="56" t="s">
        <v>80</v>
      </c>
      <c r="C120" s="56" t="s">
        <v>75</v>
      </c>
      <c r="D120" s="56" t="s">
        <v>74</v>
      </c>
      <c r="E120" s="79" t="s">
        <v>151</v>
      </c>
      <c r="F120" s="58" t="s">
        <v>66</v>
      </c>
      <c r="G120" s="59" t="s">
        <v>67</v>
      </c>
      <c r="H120" s="57" t="s">
        <v>63</v>
      </c>
      <c r="I120" s="60" t="s">
        <v>181</v>
      </c>
    </row>
    <row r="121" spans="1:9" ht="12" thickBot="1">
      <c r="A121" s="61">
        <v>1</v>
      </c>
      <c r="B121" s="62">
        <v>2</v>
      </c>
      <c r="C121" s="62">
        <v>3</v>
      </c>
      <c r="D121" s="62">
        <v>4</v>
      </c>
      <c r="E121" s="63">
        <v>5</v>
      </c>
      <c r="F121" s="64">
        <v>6</v>
      </c>
      <c r="G121" s="64">
        <v>7</v>
      </c>
      <c r="H121" s="64">
        <v>8</v>
      </c>
      <c r="I121" s="80">
        <v>9</v>
      </c>
    </row>
    <row r="122" spans="1:9" ht="23.25" customHeight="1">
      <c r="A122" s="81"/>
      <c r="B122" s="82" t="s">
        <v>167</v>
      </c>
      <c r="C122" s="82"/>
      <c r="D122" s="82"/>
      <c r="E122" s="83" t="s">
        <v>258</v>
      </c>
      <c r="F122" s="84"/>
      <c r="G122" s="85"/>
      <c r="H122" s="86"/>
      <c r="I122" s="87"/>
    </row>
    <row r="123" spans="1:9" ht="39">
      <c r="A123" s="13" t="s">
        <v>271</v>
      </c>
      <c r="B123" s="1" t="s">
        <v>168</v>
      </c>
      <c r="C123" s="1" t="s">
        <v>152</v>
      </c>
      <c r="D123" s="98" t="s">
        <v>2</v>
      </c>
      <c r="E123" s="99" t="s">
        <v>523</v>
      </c>
      <c r="F123" s="100" t="s">
        <v>71</v>
      </c>
      <c r="G123" s="101">
        <v>9</v>
      </c>
      <c r="H123" s="15"/>
      <c r="I123" s="16"/>
    </row>
    <row r="124" spans="1:9" ht="39">
      <c r="A124" s="13" t="s">
        <v>272</v>
      </c>
      <c r="B124" s="1" t="s">
        <v>169</v>
      </c>
      <c r="C124" s="1" t="s">
        <v>152</v>
      </c>
      <c r="D124" s="98" t="s">
        <v>2</v>
      </c>
      <c r="E124" s="99" t="s">
        <v>589</v>
      </c>
      <c r="F124" s="100" t="s">
        <v>1</v>
      </c>
      <c r="G124" s="101">
        <f>15.3+10.4</f>
        <v>25.700000000000003</v>
      </c>
      <c r="H124" s="15"/>
      <c r="I124" s="16"/>
    </row>
    <row r="125" spans="1:9" ht="39">
      <c r="A125" s="13" t="s">
        <v>273</v>
      </c>
      <c r="B125" s="1" t="s">
        <v>170</v>
      </c>
      <c r="C125" s="1" t="s">
        <v>152</v>
      </c>
      <c r="D125" s="98" t="s">
        <v>2</v>
      </c>
      <c r="E125" s="99" t="s">
        <v>590</v>
      </c>
      <c r="F125" s="100" t="s">
        <v>1</v>
      </c>
      <c r="G125" s="101">
        <f>11.2+10.4</f>
        <v>21.6</v>
      </c>
      <c r="H125" s="15"/>
      <c r="I125" s="16"/>
    </row>
    <row r="126" spans="1:9" ht="39">
      <c r="A126" s="13" t="s">
        <v>274</v>
      </c>
      <c r="B126" s="1" t="s">
        <v>171</v>
      </c>
      <c r="C126" s="1" t="s">
        <v>152</v>
      </c>
      <c r="D126" s="98" t="s">
        <v>2</v>
      </c>
      <c r="E126" s="99" t="s">
        <v>591</v>
      </c>
      <c r="F126" s="100" t="s">
        <v>1</v>
      </c>
      <c r="G126" s="101">
        <f>152.3-18.1-3+116.1</f>
        <v>247.3</v>
      </c>
      <c r="H126" s="15"/>
      <c r="I126" s="16"/>
    </row>
    <row r="127" spans="1:9" ht="39">
      <c r="A127" s="13" t="s">
        <v>275</v>
      </c>
      <c r="B127" s="1" t="s">
        <v>172</v>
      </c>
      <c r="C127" s="1" t="s">
        <v>152</v>
      </c>
      <c r="D127" s="98" t="s">
        <v>2</v>
      </c>
      <c r="E127" s="99" t="s">
        <v>592</v>
      </c>
      <c r="F127" s="100" t="s">
        <v>1</v>
      </c>
      <c r="G127" s="101">
        <f>30.4+16.8</f>
        <v>47.2</v>
      </c>
      <c r="H127" s="15"/>
      <c r="I127" s="16"/>
    </row>
    <row r="128" spans="1:9" ht="45">
      <c r="A128" s="13" t="s">
        <v>276</v>
      </c>
      <c r="B128" s="1" t="s">
        <v>173</v>
      </c>
      <c r="C128" s="1" t="s">
        <v>153</v>
      </c>
      <c r="D128" s="1" t="s">
        <v>82</v>
      </c>
      <c r="E128" s="99" t="s">
        <v>593</v>
      </c>
      <c r="F128" s="100" t="s">
        <v>1</v>
      </c>
      <c r="G128" s="101">
        <f>27.8+24.6</f>
        <v>52.400000000000006</v>
      </c>
      <c r="H128" s="15"/>
      <c r="I128" s="16"/>
    </row>
    <row r="129" spans="1:9" ht="45">
      <c r="A129" s="13" t="s">
        <v>277</v>
      </c>
      <c r="B129" s="1" t="s">
        <v>174</v>
      </c>
      <c r="C129" s="1" t="s">
        <v>153</v>
      </c>
      <c r="D129" s="1" t="s">
        <v>82</v>
      </c>
      <c r="E129" s="99" t="s">
        <v>188</v>
      </c>
      <c r="F129" s="100" t="s">
        <v>77</v>
      </c>
      <c r="G129" s="101">
        <v>283</v>
      </c>
      <c r="H129" s="15"/>
      <c r="I129" s="16"/>
    </row>
    <row r="130" spans="1:9" ht="45">
      <c r="A130" s="13" t="s">
        <v>278</v>
      </c>
      <c r="B130" s="1" t="s">
        <v>175</v>
      </c>
      <c r="C130" s="1" t="s">
        <v>153</v>
      </c>
      <c r="D130" s="1" t="s">
        <v>82</v>
      </c>
      <c r="E130" s="99" t="s">
        <v>507</v>
      </c>
      <c r="F130" s="112" t="s">
        <v>512</v>
      </c>
      <c r="G130" s="101">
        <v>6</v>
      </c>
      <c r="H130" s="15"/>
      <c r="I130" s="16"/>
    </row>
    <row r="131" spans="1:9" ht="45">
      <c r="A131" s="13" t="s">
        <v>280</v>
      </c>
      <c r="B131" s="1" t="s">
        <v>176</v>
      </c>
      <c r="C131" s="1" t="s">
        <v>153</v>
      </c>
      <c r="D131" s="1" t="s">
        <v>82</v>
      </c>
      <c r="E131" s="99" t="s">
        <v>187</v>
      </c>
      <c r="F131" s="112" t="s">
        <v>512</v>
      </c>
      <c r="G131" s="101">
        <v>283</v>
      </c>
      <c r="H131" s="15"/>
      <c r="I131" s="16"/>
    </row>
    <row r="132" spans="1:9" ht="45">
      <c r="A132" s="13" t="s">
        <v>281</v>
      </c>
      <c r="B132" s="1" t="s">
        <v>177</v>
      </c>
      <c r="C132" s="1" t="s">
        <v>153</v>
      </c>
      <c r="D132" s="1" t="s">
        <v>82</v>
      </c>
      <c r="E132" s="99" t="s">
        <v>489</v>
      </c>
      <c r="F132" s="112" t="s">
        <v>512</v>
      </c>
      <c r="G132" s="101">
        <v>5.5</v>
      </c>
      <c r="H132" s="15"/>
      <c r="I132" s="16"/>
    </row>
    <row r="133" spans="1:9" ht="45">
      <c r="A133" s="13" t="s">
        <v>282</v>
      </c>
      <c r="B133" s="1" t="s">
        <v>178</v>
      </c>
      <c r="C133" s="1" t="s">
        <v>153</v>
      </c>
      <c r="D133" s="1" t="s">
        <v>82</v>
      </c>
      <c r="E133" s="99" t="s">
        <v>487</v>
      </c>
      <c r="F133" s="112" t="s">
        <v>512</v>
      </c>
      <c r="G133" s="101">
        <v>5.5</v>
      </c>
      <c r="H133" s="15"/>
      <c r="I133" s="16"/>
    </row>
    <row r="134" spans="1:9" ht="45">
      <c r="A134" s="13" t="s">
        <v>283</v>
      </c>
      <c r="B134" s="1" t="s">
        <v>3</v>
      </c>
      <c r="C134" s="1" t="s">
        <v>153</v>
      </c>
      <c r="D134" s="1" t="s">
        <v>82</v>
      </c>
      <c r="E134" s="99" t="s">
        <v>467</v>
      </c>
      <c r="F134" s="112" t="s">
        <v>512</v>
      </c>
      <c r="G134" s="101">
        <v>256.5</v>
      </c>
      <c r="H134" s="15"/>
      <c r="I134" s="16"/>
    </row>
    <row r="135" spans="1:9" ht="45">
      <c r="A135" s="13" t="s">
        <v>284</v>
      </c>
      <c r="B135" s="1" t="s">
        <v>4</v>
      </c>
      <c r="C135" s="1" t="s">
        <v>153</v>
      </c>
      <c r="D135" s="1" t="s">
        <v>82</v>
      </c>
      <c r="E135" s="99" t="s">
        <v>473</v>
      </c>
      <c r="F135" s="112" t="s">
        <v>512</v>
      </c>
      <c r="G135" s="101">
        <v>5.5</v>
      </c>
      <c r="H135" s="15"/>
      <c r="I135" s="16"/>
    </row>
    <row r="136" spans="1:9" ht="45">
      <c r="A136" s="13" t="s">
        <v>285</v>
      </c>
      <c r="B136" s="1" t="s">
        <v>5</v>
      </c>
      <c r="C136" s="1" t="s">
        <v>153</v>
      </c>
      <c r="D136" s="1" t="s">
        <v>82</v>
      </c>
      <c r="E136" s="99" t="s">
        <v>474</v>
      </c>
      <c r="F136" s="112" t="s">
        <v>512</v>
      </c>
      <c r="G136" s="101">
        <v>5.5</v>
      </c>
      <c r="H136" s="15"/>
      <c r="I136" s="16"/>
    </row>
    <row r="137" spans="1:9" ht="45">
      <c r="A137" s="13" t="s">
        <v>288</v>
      </c>
      <c r="B137" s="1" t="s">
        <v>6</v>
      </c>
      <c r="C137" s="1" t="s">
        <v>153</v>
      </c>
      <c r="D137" s="1" t="s">
        <v>82</v>
      </c>
      <c r="E137" s="99" t="s">
        <v>503</v>
      </c>
      <c r="F137" s="112" t="s">
        <v>512</v>
      </c>
      <c r="G137" s="101">
        <v>15</v>
      </c>
      <c r="H137" s="15"/>
      <c r="I137" s="16"/>
    </row>
    <row r="138" spans="1:9" ht="22.5">
      <c r="A138" s="13"/>
      <c r="B138" s="92" t="s">
        <v>7</v>
      </c>
      <c r="C138" s="92"/>
      <c r="D138" s="92"/>
      <c r="E138" s="93" t="s">
        <v>279</v>
      </c>
      <c r="F138" s="94"/>
      <c r="G138" s="95"/>
      <c r="H138" s="96"/>
      <c r="I138" s="97"/>
    </row>
    <row r="139" spans="1:9" ht="56.25">
      <c r="A139" s="13" t="s">
        <v>289</v>
      </c>
      <c r="B139" s="1" t="s">
        <v>8</v>
      </c>
      <c r="C139" s="1" t="s">
        <v>155</v>
      </c>
      <c r="D139" s="98" t="s">
        <v>2</v>
      </c>
      <c r="E139" s="99" t="s">
        <v>594</v>
      </c>
      <c r="F139" s="100" t="s">
        <v>1</v>
      </c>
      <c r="G139" s="101">
        <v>1.5</v>
      </c>
      <c r="H139" s="15"/>
      <c r="I139" s="16"/>
    </row>
    <row r="140" spans="1:9" ht="56.25">
      <c r="A140" s="13" t="s">
        <v>290</v>
      </c>
      <c r="B140" s="1" t="s">
        <v>9</v>
      </c>
      <c r="C140" s="1" t="s">
        <v>155</v>
      </c>
      <c r="D140" s="98" t="s">
        <v>2</v>
      </c>
      <c r="E140" s="99" t="s">
        <v>566</v>
      </c>
      <c r="F140" s="100" t="s">
        <v>1</v>
      </c>
      <c r="G140" s="101">
        <f>18.2+18.9</f>
        <v>37.099999999999994</v>
      </c>
      <c r="H140" s="15"/>
      <c r="I140" s="16"/>
    </row>
    <row r="141" spans="1:9" ht="56.25">
      <c r="A141" s="13" t="s">
        <v>291</v>
      </c>
      <c r="B141" s="1" t="s">
        <v>10</v>
      </c>
      <c r="C141" s="1" t="s">
        <v>155</v>
      </c>
      <c r="D141" s="98" t="s">
        <v>2</v>
      </c>
      <c r="E141" s="99" t="s">
        <v>565</v>
      </c>
      <c r="F141" s="100" t="s">
        <v>1</v>
      </c>
      <c r="G141" s="101">
        <v>5.6</v>
      </c>
      <c r="H141" s="15"/>
      <c r="I141" s="16"/>
    </row>
    <row r="142" spans="1:9" ht="56.25">
      <c r="A142" s="13" t="s">
        <v>292</v>
      </c>
      <c r="B142" s="1" t="s">
        <v>11</v>
      </c>
      <c r="C142" s="1" t="s">
        <v>155</v>
      </c>
      <c r="D142" s="98" t="s">
        <v>2</v>
      </c>
      <c r="E142" s="99" t="s">
        <v>524</v>
      </c>
      <c r="F142" s="100" t="s">
        <v>1</v>
      </c>
      <c r="G142" s="101">
        <v>17.1</v>
      </c>
      <c r="H142" s="15"/>
      <c r="I142" s="16"/>
    </row>
    <row r="143" spans="1:9" ht="56.25">
      <c r="A143" s="13" t="s">
        <v>293</v>
      </c>
      <c r="B143" s="1" t="s">
        <v>286</v>
      </c>
      <c r="C143" s="1" t="s">
        <v>155</v>
      </c>
      <c r="D143" s="98" t="s">
        <v>2</v>
      </c>
      <c r="E143" s="99" t="s">
        <v>595</v>
      </c>
      <c r="F143" s="100" t="s">
        <v>1</v>
      </c>
      <c r="G143" s="101">
        <v>4.9</v>
      </c>
      <c r="H143" s="15"/>
      <c r="I143" s="16"/>
    </row>
    <row r="144" spans="1:9" ht="11.25">
      <c r="A144" s="13"/>
      <c r="B144" s="89" t="s">
        <v>16</v>
      </c>
      <c r="C144" s="1"/>
      <c r="D144" s="14"/>
      <c r="E144" s="88" t="s">
        <v>287</v>
      </c>
      <c r="F144" s="100"/>
      <c r="G144" s="100"/>
      <c r="H144" s="15"/>
      <c r="I144" s="16"/>
    </row>
    <row r="145" spans="1:9" ht="39">
      <c r="A145" s="13" t="s">
        <v>294</v>
      </c>
      <c r="B145" s="1" t="s">
        <v>18</v>
      </c>
      <c r="C145" s="1" t="s">
        <v>155</v>
      </c>
      <c r="D145" s="98" t="s">
        <v>2</v>
      </c>
      <c r="E145" s="99" t="s">
        <v>518</v>
      </c>
      <c r="F145" s="100" t="s">
        <v>71</v>
      </c>
      <c r="G145" s="101">
        <v>4</v>
      </c>
      <c r="H145" s="15"/>
      <c r="I145" s="16"/>
    </row>
    <row r="146" spans="1:9" ht="39">
      <c r="A146" s="13" t="s">
        <v>295</v>
      </c>
      <c r="B146" s="1" t="s">
        <v>19</v>
      </c>
      <c r="C146" s="1" t="s">
        <v>155</v>
      </c>
      <c r="D146" s="98" t="s">
        <v>2</v>
      </c>
      <c r="E146" s="99" t="s">
        <v>589</v>
      </c>
      <c r="F146" s="100" t="s">
        <v>1</v>
      </c>
      <c r="G146" s="101">
        <v>31.6</v>
      </c>
      <c r="H146" s="15"/>
      <c r="I146" s="16"/>
    </row>
    <row r="147" spans="1:9" ht="39">
      <c r="A147" s="13" t="s">
        <v>296</v>
      </c>
      <c r="B147" s="1" t="s">
        <v>20</v>
      </c>
      <c r="C147" s="1" t="s">
        <v>155</v>
      </c>
      <c r="D147" s="98" t="s">
        <v>2</v>
      </c>
      <c r="E147" s="99" t="s">
        <v>590</v>
      </c>
      <c r="F147" s="100" t="s">
        <v>1</v>
      </c>
      <c r="G147" s="101">
        <f>25.2+6.9</f>
        <v>32.1</v>
      </c>
      <c r="H147" s="15"/>
      <c r="I147" s="16"/>
    </row>
    <row r="148" spans="1:9" ht="39">
      <c r="A148" s="13" t="s">
        <v>499</v>
      </c>
      <c r="B148" s="1" t="s">
        <v>21</v>
      </c>
      <c r="C148" s="1" t="s">
        <v>155</v>
      </c>
      <c r="D148" s="98" t="s">
        <v>2</v>
      </c>
      <c r="E148" s="99" t="s">
        <v>591</v>
      </c>
      <c r="F148" s="100" t="s">
        <v>1</v>
      </c>
      <c r="G148" s="101">
        <f>42.6+23.4</f>
        <v>66</v>
      </c>
      <c r="H148" s="15"/>
      <c r="I148" s="16"/>
    </row>
    <row r="149" spans="1:9" ht="39">
      <c r="A149" s="13" t="s">
        <v>297</v>
      </c>
      <c r="B149" s="1" t="s">
        <v>22</v>
      </c>
      <c r="C149" s="1" t="s">
        <v>155</v>
      </c>
      <c r="D149" s="98" t="s">
        <v>2</v>
      </c>
      <c r="E149" s="99" t="s">
        <v>592</v>
      </c>
      <c r="F149" s="100" t="s">
        <v>1</v>
      </c>
      <c r="G149" s="101">
        <f>53.7-9.7+18.9</f>
        <v>62.9</v>
      </c>
      <c r="H149" s="15"/>
      <c r="I149" s="16"/>
    </row>
    <row r="150" spans="1:9" ht="45">
      <c r="A150" s="13" t="s">
        <v>298</v>
      </c>
      <c r="B150" s="1" t="s">
        <v>23</v>
      </c>
      <c r="C150" s="1" t="s">
        <v>153</v>
      </c>
      <c r="D150" s="1" t="s">
        <v>82</v>
      </c>
      <c r="E150" s="99" t="s">
        <v>528</v>
      </c>
      <c r="F150" s="112" t="s">
        <v>512</v>
      </c>
      <c r="G150" s="101">
        <v>94.5</v>
      </c>
      <c r="H150" s="15"/>
      <c r="I150" s="16"/>
    </row>
    <row r="151" spans="1:9" ht="45">
      <c r="A151" s="13" t="s">
        <v>299</v>
      </c>
      <c r="B151" s="1" t="s">
        <v>24</v>
      </c>
      <c r="C151" s="1" t="s">
        <v>153</v>
      </c>
      <c r="D151" s="1" t="s">
        <v>82</v>
      </c>
      <c r="E151" s="99" t="s">
        <v>465</v>
      </c>
      <c r="F151" s="112" t="s">
        <v>512</v>
      </c>
      <c r="G151" s="101">
        <v>89.5</v>
      </c>
      <c r="H151" s="15"/>
      <c r="I151" s="16"/>
    </row>
    <row r="152" spans="1:9" ht="45">
      <c r="A152" s="13" t="s">
        <v>300</v>
      </c>
      <c r="B152" s="1" t="s">
        <v>25</v>
      </c>
      <c r="C152" s="1" t="s">
        <v>153</v>
      </c>
      <c r="D152" s="1" t="s">
        <v>82</v>
      </c>
      <c r="E152" s="99" t="s">
        <v>532</v>
      </c>
      <c r="F152" s="112" t="s">
        <v>512</v>
      </c>
      <c r="G152" s="101">
        <v>13</v>
      </c>
      <c r="H152" s="15"/>
      <c r="I152" s="16"/>
    </row>
    <row r="153" spans="1:9" ht="45">
      <c r="A153" s="13" t="s">
        <v>301</v>
      </c>
      <c r="B153" s="1" t="s">
        <v>26</v>
      </c>
      <c r="C153" s="1" t="s">
        <v>153</v>
      </c>
      <c r="D153" s="1" t="s">
        <v>82</v>
      </c>
      <c r="E153" s="99" t="s">
        <v>481</v>
      </c>
      <c r="F153" s="112" t="s">
        <v>512</v>
      </c>
      <c r="G153" s="101">
        <v>18</v>
      </c>
      <c r="H153" s="15"/>
      <c r="I153" s="16"/>
    </row>
    <row r="154" spans="1:9" ht="45">
      <c r="A154" s="13" t="s">
        <v>501</v>
      </c>
      <c r="B154" s="1" t="s">
        <v>500</v>
      </c>
      <c r="C154" s="1" t="s">
        <v>153</v>
      </c>
      <c r="D154" s="1" t="s">
        <v>82</v>
      </c>
      <c r="E154" s="99" t="s">
        <v>487</v>
      </c>
      <c r="F154" s="112" t="s">
        <v>512</v>
      </c>
      <c r="G154" s="101">
        <v>18</v>
      </c>
      <c r="H154" s="15"/>
      <c r="I154" s="16"/>
    </row>
    <row r="155" spans="1:9" ht="45">
      <c r="A155" s="13" t="s">
        <v>302</v>
      </c>
      <c r="B155" s="1" t="s">
        <v>27</v>
      </c>
      <c r="C155" s="1" t="s">
        <v>153</v>
      </c>
      <c r="D155" s="1" t="s">
        <v>82</v>
      </c>
      <c r="E155" s="99" t="s">
        <v>466</v>
      </c>
      <c r="F155" s="112" t="s">
        <v>512</v>
      </c>
      <c r="G155" s="101">
        <v>68.5</v>
      </c>
      <c r="H155" s="15"/>
      <c r="I155" s="16"/>
    </row>
    <row r="156" spans="1:9" ht="45">
      <c r="A156" s="13" t="s">
        <v>305</v>
      </c>
      <c r="B156" s="1" t="s">
        <v>28</v>
      </c>
      <c r="C156" s="1" t="s">
        <v>153</v>
      </c>
      <c r="D156" s="1" t="s">
        <v>82</v>
      </c>
      <c r="E156" s="99" t="s">
        <v>474</v>
      </c>
      <c r="F156" s="112" t="s">
        <v>512</v>
      </c>
      <c r="G156" s="101">
        <f>18+10</f>
        <v>28</v>
      </c>
      <c r="H156" s="15"/>
      <c r="I156" s="16"/>
    </row>
    <row r="157" spans="1:9" ht="45">
      <c r="A157" s="13" t="s">
        <v>306</v>
      </c>
      <c r="B157" s="1" t="s">
        <v>29</v>
      </c>
      <c r="C157" s="1" t="s">
        <v>153</v>
      </c>
      <c r="D157" s="1" t="s">
        <v>82</v>
      </c>
      <c r="E157" s="99" t="s">
        <v>503</v>
      </c>
      <c r="F157" s="112" t="s">
        <v>512</v>
      </c>
      <c r="G157" s="101">
        <v>21</v>
      </c>
      <c r="H157" s="15"/>
      <c r="I157" s="16"/>
    </row>
    <row r="158" spans="1:9" ht="22.5">
      <c r="A158" s="13"/>
      <c r="B158" s="89" t="s">
        <v>17</v>
      </c>
      <c r="C158" s="1"/>
      <c r="D158" s="14"/>
      <c r="E158" s="88" t="s">
        <v>303</v>
      </c>
      <c r="F158" s="100"/>
      <c r="G158" s="100"/>
      <c r="H158" s="15"/>
      <c r="I158" s="16"/>
    </row>
    <row r="159" spans="1:9" ht="56.25">
      <c r="A159" s="13" t="s">
        <v>307</v>
      </c>
      <c r="B159" s="1" t="s">
        <v>48</v>
      </c>
      <c r="C159" s="1" t="s">
        <v>155</v>
      </c>
      <c r="D159" s="98" t="s">
        <v>2</v>
      </c>
      <c r="E159" s="99" t="s">
        <v>564</v>
      </c>
      <c r="F159" s="100" t="s">
        <v>1</v>
      </c>
      <c r="G159" s="101">
        <v>6.4</v>
      </c>
      <c r="H159" s="15"/>
      <c r="I159" s="16"/>
    </row>
    <row r="160" spans="1:9" ht="56.25">
      <c r="A160" s="13" t="s">
        <v>308</v>
      </c>
      <c r="B160" s="1" t="s">
        <v>49</v>
      </c>
      <c r="C160" s="1" t="s">
        <v>155</v>
      </c>
      <c r="D160" s="98" t="s">
        <v>2</v>
      </c>
      <c r="E160" s="99" t="s">
        <v>565</v>
      </c>
      <c r="F160" s="100" t="s">
        <v>1</v>
      </c>
      <c r="G160" s="101">
        <v>11.1</v>
      </c>
      <c r="H160" s="15"/>
      <c r="I160" s="16"/>
    </row>
    <row r="161" spans="1:9" ht="56.25">
      <c r="A161" s="13" t="s">
        <v>310</v>
      </c>
      <c r="B161" s="1" t="s">
        <v>50</v>
      </c>
      <c r="C161" s="1" t="s">
        <v>155</v>
      </c>
      <c r="D161" s="98" t="s">
        <v>2</v>
      </c>
      <c r="E161" s="99" t="s">
        <v>524</v>
      </c>
      <c r="F161" s="100" t="s">
        <v>1</v>
      </c>
      <c r="G161" s="101">
        <f>9.5-1.8</f>
        <v>7.7</v>
      </c>
      <c r="H161" s="15"/>
      <c r="I161" s="16"/>
    </row>
    <row r="162" spans="1:9" ht="39">
      <c r="A162" s="13" t="s">
        <v>311</v>
      </c>
      <c r="B162" s="1" t="s">
        <v>51</v>
      </c>
      <c r="C162" s="1" t="s">
        <v>155</v>
      </c>
      <c r="D162" s="98" t="s">
        <v>2</v>
      </c>
      <c r="E162" s="99" t="s">
        <v>304</v>
      </c>
      <c r="F162" s="100" t="s">
        <v>163</v>
      </c>
      <c r="G162" s="101">
        <v>1</v>
      </c>
      <c r="H162" s="15"/>
      <c r="I162" s="16"/>
    </row>
    <row r="163" spans="1:9" ht="11.25">
      <c r="A163" s="13"/>
      <c r="B163" s="89" t="s">
        <v>55</v>
      </c>
      <c r="C163" s="1"/>
      <c r="D163" s="14"/>
      <c r="E163" s="88" t="s">
        <v>309</v>
      </c>
      <c r="F163" s="100"/>
      <c r="G163" s="100"/>
      <c r="H163" s="15"/>
      <c r="I163" s="16"/>
    </row>
    <row r="164" spans="1:9" ht="39">
      <c r="A164" s="13" t="s">
        <v>312</v>
      </c>
      <c r="B164" s="1" t="s">
        <v>56</v>
      </c>
      <c r="C164" s="1" t="s">
        <v>155</v>
      </c>
      <c r="D164" s="98" t="s">
        <v>2</v>
      </c>
      <c r="E164" s="99" t="s">
        <v>514</v>
      </c>
      <c r="F164" s="100" t="s">
        <v>71</v>
      </c>
      <c r="G164" s="101">
        <v>2</v>
      </c>
      <c r="H164" s="15"/>
      <c r="I164" s="16"/>
    </row>
    <row r="165" spans="1:9" ht="39">
      <c r="A165" s="13" t="s">
        <v>313</v>
      </c>
      <c r="B165" s="1" t="s">
        <v>57</v>
      </c>
      <c r="C165" s="1" t="s">
        <v>155</v>
      </c>
      <c r="D165" s="98" t="s">
        <v>2</v>
      </c>
      <c r="E165" s="99" t="s">
        <v>590</v>
      </c>
      <c r="F165" s="100" t="s">
        <v>1</v>
      </c>
      <c r="G165" s="101">
        <v>11.3</v>
      </c>
      <c r="H165" s="15"/>
      <c r="I165" s="16"/>
    </row>
    <row r="166" spans="1:9" ht="39">
      <c r="A166" s="13" t="s">
        <v>314</v>
      </c>
      <c r="B166" s="1" t="s">
        <v>58</v>
      </c>
      <c r="C166" s="1" t="s">
        <v>155</v>
      </c>
      <c r="D166" s="98" t="s">
        <v>2</v>
      </c>
      <c r="E166" s="99" t="s">
        <v>591</v>
      </c>
      <c r="F166" s="100" t="s">
        <v>1</v>
      </c>
      <c r="G166" s="101">
        <f>55.2+32</f>
        <v>87.2</v>
      </c>
      <c r="H166" s="15"/>
      <c r="I166" s="16"/>
    </row>
    <row r="167" spans="1:9" ht="45">
      <c r="A167" s="13" t="s">
        <v>315</v>
      </c>
      <c r="B167" s="1" t="s">
        <v>59</v>
      </c>
      <c r="C167" s="1" t="s">
        <v>153</v>
      </c>
      <c r="D167" s="1" t="s">
        <v>82</v>
      </c>
      <c r="E167" s="99" t="s">
        <v>593</v>
      </c>
      <c r="F167" s="100" t="s">
        <v>1</v>
      </c>
      <c r="G167" s="101">
        <f>10.7+7.2</f>
        <v>17.9</v>
      </c>
      <c r="H167" s="15"/>
      <c r="I167" s="16"/>
    </row>
    <row r="168" spans="1:9" ht="45">
      <c r="A168" s="13" t="s">
        <v>316</v>
      </c>
      <c r="B168" s="1" t="s">
        <v>60</v>
      </c>
      <c r="C168" s="1" t="s">
        <v>153</v>
      </c>
      <c r="D168" s="1" t="s">
        <v>82</v>
      </c>
      <c r="E168" s="99" t="s">
        <v>596</v>
      </c>
      <c r="F168" s="100" t="s">
        <v>1</v>
      </c>
      <c r="G168" s="101">
        <f>4.5+6.9</f>
        <v>11.4</v>
      </c>
      <c r="H168" s="15"/>
      <c r="I168" s="16"/>
    </row>
    <row r="169" spans="1:9" ht="45">
      <c r="A169" s="13" t="s">
        <v>317</v>
      </c>
      <c r="B169" s="1" t="s">
        <v>61</v>
      </c>
      <c r="C169" s="1" t="s">
        <v>153</v>
      </c>
      <c r="D169" s="1" t="s">
        <v>82</v>
      </c>
      <c r="E169" s="99" t="s">
        <v>521</v>
      </c>
      <c r="F169" s="112" t="s">
        <v>512</v>
      </c>
      <c r="G169" s="101">
        <v>16</v>
      </c>
      <c r="H169" s="15"/>
      <c r="I169" s="16"/>
    </row>
    <row r="170" spans="1:9" ht="45">
      <c r="A170" s="13" t="s">
        <v>318</v>
      </c>
      <c r="B170" s="1" t="s">
        <v>327</v>
      </c>
      <c r="C170" s="1" t="s">
        <v>153</v>
      </c>
      <c r="D170" s="1" t="s">
        <v>82</v>
      </c>
      <c r="E170" s="99" t="s">
        <v>186</v>
      </c>
      <c r="F170" s="112" t="s">
        <v>512</v>
      </c>
      <c r="G170" s="101">
        <v>17</v>
      </c>
      <c r="H170" s="15"/>
      <c r="I170" s="16"/>
    </row>
    <row r="171" spans="1:9" ht="45">
      <c r="A171" s="13" t="s">
        <v>319</v>
      </c>
      <c r="B171" s="1" t="s">
        <v>328</v>
      </c>
      <c r="C171" s="1" t="s">
        <v>153</v>
      </c>
      <c r="D171" s="1" t="s">
        <v>82</v>
      </c>
      <c r="E171" s="99" t="s">
        <v>522</v>
      </c>
      <c r="F171" s="112" t="s">
        <v>512</v>
      </c>
      <c r="G171" s="101">
        <v>6</v>
      </c>
      <c r="H171" s="15"/>
      <c r="I171" s="16"/>
    </row>
    <row r="172" spans="1:9" ht="45">
      <c r="A172" s="13" t="s">
        <v>320</v>
      </c>
      <c r="B172" s="1" t="s">
        <v>329</v>
      </c>
      <c r="C172" s="1" t="s">
        <v>153</v>
      </c>
      <c r="D172" s="1" t="s">
        <v>82</v>
      </c>
      <c r="E172" s="99" t="s">
        <v>187</v>
      </c>
      <c r="F172" s="112" t="s">
        <v>512</v>
      </c>
      <c r="G172" s="101">
        <v>40.5</v>
      </c>
      <c r="H172" s="15"/>
      <c r="I172" s="16"/>
    </row>
    <row r="173" spans="1:9" ht="45">
      <c r="A173" s="13" t="s">
        <v>321</v>
      </c>
      <c r="B173" s="1" t="s">
        <v>330</v>
      </c>
      <c r="C173" s="1" t="s">
        <v>153</v>
      </c>
      <c r="D173" s="1" t="s">
        <v>82</v>
      </c>
      <c r="E173" s="99" t="s">
        <v>488</v>
      </c>
      <c r="F173" s="112" t="s">
        <v>512</v>
      </c>
      <c r="G173" s="101">
        <v>8.5</v>
      </c>
      <c r="H173" s="15"/>
      <c r="I173" s="16"/>
    </row>
    <row r="174" spans="1:9" ht="45">
      <c r="A174" s="13" t="s">
        <v>322</v>
      </c>
      <c r="B174" s="1" t="s">
        <v>331</v>
      </c>
      <c r="C174" s="1" t="s">
        <v>153</v>
      </c>
      <c r="D174" s="1" t="s">
        <v>82</v>
      </c>
      <c r="E174" s="99" t="s">
        <v>490</v>
      </c>
      <c r="F174" s="112" t="s">
        <v>512</v>
      </c>
      <c r="G174" s="101">
        <v>8.5</v>
      </c>
      <c r="H174" s="15"/>
      <c r="I174" s="16"/>
    </row>
    <row r="175" spans="1:9" ht="45">
      <c r="A175" s="13" t="s">
        <v>323</v>
      </c>
      <c r="B175" s="1" t="s">
        <v>332</v>
      </c>
      <c r="C175" s="1" t="s">
        <v>153</v>
      </c>
      <c r="D175" s="1" t="s">
        <v>82</v>
      </c>
      <c r="E175" s="99" t="s">
        <v>466</v>
      </c>
      <c r="F175" s="112" t="s">
        <v>512</v>
      </c>
      <c r="G175" s="101">
        <v>12.5</v>
      </c>
      <c r="H175" s="15"/>
      <c r="I175" s="16"/>
    </row>
    <row r="176" spans="1:9" ht="45">
      <c r="A176" s="13" t="s">
        <v>324</v>
      </c>
      <c r="B176" s="1" t="s">
        <v>333</v>
      </c>
      <c r="C176" s="1" t="s">
        <v>153</v>
      </c>
      <c r="D176" s="1" t="s">
        <v>82</v>
      </c>
      <c r="E176" s="99" t="s">
        <v>515</v>
      </c>
      <c r="F176" s="112" t="s">
        <v>512</v>
      </c>
      <c r="G176" s="101">
        <v>49</v>
      </c>
      <c r="H176" s="15"/>
      <c r="I176" s="16"/>
    </row>
    <row r="177" spans="1:9" ht="45">
      <c r="A177" s="13" t="s">
        <v>325</v>
      </c>
      <c r="B177" s="1" t="s">
        <v>334</v>
      </c>
      <c r="C177" s="1" t="s">
        <v>153</v>
      </c>
      <c r="D177" s="1" t="s">
        <v>82</v>
      </c>
      <c r="E177" s="99" t="s">
        <v>516</v>
      </c>
      <c r="F177" s="112" t="s">
        <v>512</v>
      </c>
      <c r="G177" s="101">
        <v>28</v>
      </c>
      <c r="H177" s="15"/>
      <c r="I177" s="16"/>
    </row>
    <row r="178" spans="1:9" ht="45">
      <c r="A178" s="13" t="s">
        <v>326</v>
      </c>
      <c r="B178" s="1" t="s">
        <v>335</v>
      </c>
      <c r="C178" s="1" t="s">
        <v>153</v>
      </c>
      <c r="D178" s="1" t="s">
        <v>82</v>
      </c>
      <c r="E178" s="99" t="s">
        <v>193</v>
      </c>
      <c r="F178" s="112" t="s">
        <v>512</v>
      </c>
      <c r="G178" s="101">
        <v>28</v>
      </c>
      <c r="H178" s="15"/>
      <c r="I178" s="16"/>
    </row>
    <row r="179" spans="1:9" ht="22.5">
      <c r="A179" s="13"/>
      <c r="B179" s="89" t="s">
        <v>179</v>
      </c>
      <c r="C179" s="1"/>
      <c r="D179" s="14"/>
      <c r="E179" s="88" t="s">
        <v>336</v>
      </c>
      <c r="F179" s="100"/>
      <c r="G179" s="100"/>
      <c r="H179" s="15"/>
      <c r="I179" s="16"/>
    </row>
    <row r="180" spans="1:9" ht="56.25">
      <c r="A180" s="13" t="s">
        <v>341</v>
      </c>
      <c r="B180" s="1" t="s">
        <v>180</v>
      </c>
      <c r="C180" s="1" t="s">
        <v>155</v>
      </c>
      <c r="D180" s="98" t="s">
        <v>2</v>
      </c>
      <c r="E180" s="99" t="s">
        <v>565</v>
      </c>
      <c r="F180" s="100" t="s">
        <v>1</v>
      </c>
      <c r="G180" s="101">
        <v>1.5</v>
      </c>
      <c r="H180" s="15"/>
      <c r="I180" s="16"/>
    </row>
    <row r="181" spans="1:9" ht="16.5" customHeight="1">
      <c r="A181" s="13"/>
      <c r="B181" s="111" t="s">
        <v>339</v>
      </c>
      <c r="C181" s="1"/>
      <c r="D181" s="14"/>
      <c r="E181" s="88" t="s">
        <v>338</v>
      </c>
      <c r="F181" s="100"/>
      <c r="G181" s="100"/>
      <c r="H181" s="15"/>
      <c r="I181" s="16"/>
    </row>
    <row r="182" spans="1:9" ht="39">
      <c r="A182" s="13" t="s">
        <v>342</v>
      </c>
      <c r="B182" s="1" t="s">
        <v>340</v>
      </c>
      <c r="C182" s="1" t="s">
        <v>155</v>
      </c>
      <c r="D182" s="98" t="s">
        <v>2</v>
      </c>
      <c r="E182" s="99" t="s">
        <v>517</v>
      </c>
      <c r="F182" s="100" t="s">
        <v>71</v>
      </c>
      <c r="G182" s="101">
        <v>5</v>
      </c>
      <c r="H182" s="15"/>
      <c r="I182" s="16"/>
    </row>
    <row r="183" spans="1:9" ht="39">
      <c r="A183" s="13" t="s">
        <v>343</v>
      </c>
      <c r="B183" s="1" t="s">
        <v>351</v>
      </c>
      <c r="C183" s="1" t="s">
        <v>155</v>
      </c>
      <c r="D183" s="98" t="s">
        <v>2</v>
      </c>
      <c r="E183" s="99" t="s">
        <v>587</v>
      </c>
      <c r="F183" s="100" t="s">
        <v>1</v>
      </c>
      <c r="G183" s="101">
        <f>2.2+13.7</f>
        <v>15.899999999999999</v>
      </c>
      <c r="H183" s="15"/>
      <c r="I183" s="16"/>
    </row>
    <row r="184" spans="1:9" ht="39">
      <c r="A184" s="13" t="s">
        <v>337</v>
      </c>
      <c r="B184" s="1" t="s">
        <v>352</v>
      </c>
      <c r="C184" s="1" t="s">
        <v>155</v>
      </c>
      <c r="D184" s="98" t="s">
        <v>2</v>
      </c>
      <c r="E184" s="99" t="s">
        <v>592</v>
      </c>
      <c r="F184" s="100" t="s">
        <v>1</v>
      </c>
      <c r="G184" s="101">
        <f>21.5+13.6</f>
        <v>35.1</v>
      </c>
      <c r="H184" s="15"/>
      <c r="I184" s="16"/>
    </row>
    <row r="185" spans="1:9" ht="45">
      <c r="A185" s="13" t="s">
        <v>344</v>
      </c>
      <c r="B185" s="1" t="s">
        <v>353</v>
      </c>
      <c r="C185" s="1" t="s">
        <v>153</v>
      </c>
      <c r="D185" s="1" t="s">
        <v>82</v>
      </c>
      <c r="E185" s="99" t="s">
        <v>593</v>
      </c>
      <c r="F185" s="100" t="s">
        <v>1</v>
      </c>
      <c r="G185" s="101">
        <f>2.3+24</f>
        <v>26.3</v>
      </c>
      <c r="H185" s="15"/>
      <c r="I185" s="16"/>
    </row>
    <row r="186" spans="1:9" ht="45">
      <c r="A186" s="13" t="s">
        <v>345</v>
      </c>
      <c r="B186" s="1" t="s">
        <v>354</v>
      </c>
      <c r="C186" s="1" t="s">
        <v>153</v>
      </c>
      <c r="D186" s="1" t="s">
        <v>82</v>
      </c>
      <c r="E186" s="99" t="s">
        <v>188</v>
      </c>
      <c r="F186" s="112" t="s">
        <v>512</v>
      </c>
      <c r="G186" s="101">
        <v>3</v>
      </c>
      <c r="H186" s="15"/>
      <c r="I186" s="16"/>
    </row>
    <row r="187" spans="1:9" ht="45">
      <c r="A187" s="13" t="s">
        <v>346</v>
      </c>
      <c r="B187" s="1" t="s">
        <v>355</v>
      </c>
      <c r="C187" s="1" t="s">
        <v>153</v>
      </c>
      <c r="D187" s="1" t="s">
        <v>82</v>
      </c>
      <c r="E187" s="99" t="s">
        <v>465</v>
      </c>
      <c r="F187" s="112" t="s">
        <v>512</v>
      </c>
      <c r="G187" s="101">
        <v>3</v>
      </c>
      <c r="H187" s="15"/>
      <c r="I187" s="16"/>
    </row>
    <row r="188" spans="1:9" ht="45">
      <c r="A188" s="13" t="s">
        <v>347</v>
      </c>
      <c r="B188" s="1" t="s">
        <v>356</v>
      </c>
      <c r="C188" s="1" t="s">
        <v>153</v>
      </c>
      <c r="D188" s="1" t="s">
        <v>82</v>
      </c>
      <c r="E188" s="99" t="s">
        <v>503</v>
      </c>
      <c r="F188" s="112" t="s">
        <v>512</v>
      </c>
      <c r="G188" s="101">
        <v>3</v>
      </c>
      <c r="H188" s="15"/>
      <c r="I188" s="16"/>
    </row>
    <row r="189" spans="1:9" ht="22.5">
      <c r="A189" s="13"/>
      <c r="B189" s="89" t="s">
        <v>358</v>
      </c>
      <c r="C189" s="1"/>
      <c r="D189" s="14"/>
      <c r="E189" s="88" t="s">
        <v>357</v>
      </c>
      <c r="F189" s="100"/>
      <c r="G189" s="100"/>
      <c r="H189" s="15"/>
      <c r="I189" s="16"/>
    </row>
    <row r="190" spans="1:9" ht="56.25">
      <c r="A190" s="13" t="s">
        <v>348</v>
      </c>
      <c r="B190" s="1" t="s">
        <v>359</v>
      </c>
      <c r="C190" s="1" t="s">
        <v>155</v>
      </c>
      <c r="D190" s="98" t="s">
        <v>2</v>
      </c>
      <c r="E190" s="99" t="s">
        <v>597</v>
      </c>
      <c r="F190" s="100" t="s">
        <v>1</v>
      </c>
      <c r="G190" s="101">
        <f>1.5+32.4</f>
        <v>33.9</v>
      </c>
      <c r="H190" s="15"/>
      <c r="I190" s="16"/>
    </row>
    <row r="191" spans="1:9" ht="56.25">
      <c r="A191" s="13" t="s">
        <v>349</v>
      </c>
      <c r="B191" s="1" t="s">
        <v>602</v>
      </c>
      <c r="C191" s="1" t="s">
        <v>155</v>
      </c>
      <c r="D191" s="98" t="s">
        <v>2</v>
      </c>
      <c r="E191" s="99" t="s">
        <v>524</v>
      </c>
      <c r="F191" s="100" t="s">
        <v>1</v>
      </c>
      <c r="G191" s="101">
        <v>0.2</v>
      </c>
      <c r="H191" s="15"/>
      <c r="I191" s="16"/>
    </row>
    <row r="192" spans="1:9" ht="18" customHeight="1">
      <c r="A192" s="13"/>
      <c r="B192" s="89" t="s">
        <v>364</v>
      </c>
      <c r="C192" s="1"/>
      <c r="D192" s="14"/>
      <c r="E192" s="88" t="s">
        <v>363</v>
      </c>
      <c r="F192" s="100"/>
      <c r="G192" s="100"/>
      <c r="H192" s="15"/>
      <c r="I192" s="16"/>
    </row>
    <row r="193" spans="1:9" ht="39">
      <c r="A193" s="13" t="s">
        <v>350</v>
      </c>
      <c r="B193" s="1" t="s">
        <v>390</v>
      </c>
      <c r="C193" s="1" t="s">
        <v>155</v>
      </c>
      <c r="D193" s="98" t="s">
        <v>2</v>
      </c>
      <c r="E193" s="99" t="s">
        <v>517</v>
      </c>
      <c r="F193" s="100" t="s">
        <v>71</v>
      </c>
      <c r="G193" s="101">
        <v>4</v>
      </c>
      <c r="H193" s="15"/>
      <c r="I193" s="16"/>
    </row>
    <row r="194" spans="1:9" ht="39">
      <c r="A194" s="13" t="s">
        <v>360</v>
      </c>
      <c r="B194" s="1" t="s">
        <v>391</v>
      </c>
      <c r="C194" s="1" t="s">
        <v>155</v>
      </c>
      <c r="D194" s="98" t="s">
        <v>2</v>
      </c>
      <c r="E194" s="99" t="s">
        <v>587</v>
      </c>
      <c r="F194" s="100" t="s">
        <v>1</v>
      </c>
      <c r="G194" s="101">
        <f>9.6-2.2-4+9.4</f>
        <v>12.8</v>
      </c>
      <c r="H194" s="15"/>
      <c r="I194" s="16"/>
    </row>
    <row r="195" spans="1:9" ht="39">
      <c r="A195" s="13" t="s">
        <v>361</v>
      </c>
      <c r="B195" s="1" t="s">
        <v>392</v>
      </c>
      <c r="C195" s="1" t="s">
        <v>155</v>
      </c>
      <c r="D195" s="98" t="s">
        <v>2</v>
      </c>
      <c r="E195" s="99" t="s">
        <v>590</v>
      </c>
      <c r="F195" s="100" t="s">
        <v>1</v>
      </c>
      <c r="G195" s="101">
        <f>7.3+12.8</f>
        <v>20.1</v>
      </c>
      <c r="H195" s="15"/>
      <c r="I195" s="16"/>
    </row>
    <row r="196" spans="1:9" ht="45">
      <c r="A196" s="13" t="s">
        <v>362</v>
      </c>
      <c r="B196" s="1" t="s">
        <v>393</v>
      </c>
      <c r="C196" s="1" t="s">
        <v>153</v>
      </c>
      <c r="D196" s="1" t="s">
        <v>82</v>
      </c>
      <c r="E196" s="99" t="s">
        <v>591</v>
      </c>
      <c r="F196" s="100" t="s">
        <v>1</v>
      </c>
      <c r="G196" s="101">
        <f>17.8+10</f>
        <v>27.8</v>
      </c>
      <c r="H196" s="15"/>
      <c r="I196" s="16"/>
    </row>
    <row r="197" spans="1:9" ht="45">
      <c r="A197" s="13" t="s">
        <v>366</v>
      </c>
      <c r="B197" s="1" t="s">
        <v>394</v>
      </c>
      <c r="C197" s="1" t="s">
        <v>153</v>
      </c>
      <c r="D197" s="1" t="s">
        <v>82</v>
      </c>
      <c r="E197" s="99" t="s">
        <v>592</v>
      </c>
      <c r="F197" s="100" t="s">
        <v>1</v>
      </c>
      <c r="G197" s="101">
        <f>35.8-7.6+6.5</f>
        <v>34.699999999999996</v>
      </c>
      <c r="H197" s="15"/>
      <c r="I197" s="16"/>
    </row>
    <row r="198" spans="1:9" ht="45">
      <c r="A198" s="13" t="s">
        <v>367</v>
      </c>
      <c r="B198" s="1" t="s">
        <v>395</v>
      </c>
      <c r="C198" s="1" t="s">
        <v>153</v>
      </c>
      <c r="D198" s="1" t="s">
        <v>82</v>
      </c>
      <c r="E198" s="99" t="s">
        <v>593</v>
      </c>
      <c r="F198" s="100" t="s">
        <v>1</v>
      </c>
      <c r="G198" s="101">
        <f>13.4+7.5</f>
        <v>20.9</v>
      </c>
      <c r="H198" s="15"/>
      <c r="I198" s="16"/>
    </row>
    <row r="199" spans="1:9" ht="45">
      <c r="A199" s="13" t="s">
        <v>368</v>
      </c>
      <c r="B199" s="1" t="s">
        <v>396</v>
      </c>
      <c r="C199" s="1" t="s">
        <v>153</v>
      </c>
      <c r="D199" s="1" t="s">
        <v>82</v>
      </c>
      <c r="E199" s="99" t="s">
        <v>596</v>
      </c>
      <c r="F199" s="100" t="s">
        <v>1</v>
      </c>
      <c r="G199" s="101">
        <f>9+24</f>
        <v>33</v>
      </c>
      <c r="H199" s="15"/>
      <c r="I199" s="16"/>
    </row>
    <row r="200" spans="1:9" ht="45">
      <c r="A200" s="13" t="s">
        <v>369</v>
      </c>
      <c r="B200" s="1" t="s">
        <v>397</v>
      </c>
      <c r="C200" s="1" t="s">
        <v>153</v>
      </c>
      <c r="D200" s="1" t="s">
        <v>82</v>
      </c>
      <c r="E200" s="99" t="s">
        <v>598</v>
      </c>
      <c r="F200" s="100" t="s">
        <v>1</v>
      </c>
      <c r="G200" s="101">
        <f>11.8+31.8</f>
        <v>43.6</v>
      </c>
      <c r="H200" s="15"/>
      <c r="I200" s="16"/>
    </row>
    <row r="201" spans="1:9" ht="45">
      <c r="A201" s="13" t="s">
        <v>370</v>
      </c>
      <c r="B201" s="1" t="s">
        <v>398</v>
      </c>
      <c r="C201" s="1" t="s">
        <v>153</v>
      </c>
      <c r="D201" s="1" t="s">
        <v>82</v>
      </c>
      <c r="E201" s="99" t="s">
        <v>599</v>
      </c>
      <c r="F201" s="100" t="s">
        <v>1</v>
      </c>
      <c r="G201" s="101">
        <v>2.8</v>
      </c>
      <c r="H201" s="15"/>
      <c r="I201" s="16"/>
    </row>
    <row r="202" spans="1:9" ht="45">
      <c r="A202" s="13" t="s">
        <v>371</v>
      </c>
      <c r="B202" s="1" t="s">
        <v>399</v>
      </c>
      <c r="C202" s="1" t="s">
        <v>153</v>
      </c>
      <c r="D202" s="1" t="s">
        <v>82</v>
      </c>
      <c r="E202" s="99" t="s">
        <v>528</v>
      </c>
      <c r="F202" s="112" t="s">
        <v>512</v>
      </c>
      <c r="G202" s="101">
        <v>157</v>
      </c>
      <c r="H202" s="15"/>
      <c r="I202" s="16"/>
    </row>
    <row r="203" spans="1:9" ht="45">
      <c r="A203" s="13" t="s">
        <v>372</v>
      </c>
      <c r="B203" s="1" t="s">
        <v>400</v>
      </c>
      <c r="C203" s="1" t="s">
        <v>153</v>
      </c>
      <c r="D203" s="1" t="s">
        <v>82</v>
      </c>
      <c r="E203" s="99" t="s">
        <v>549</v>
      </c>
      <c r="F203" s="112" t="s">
        <v>512</v>
      </c>
      <c r="G203" s="101">
        <v>37.5</v>
      </c>
      <c r="H203" s="15"/>
      <c r="I203" s="16"/>
    </row>
    <row r="204" spans="1:9" ht="45">
      <c r="A204" s="13" t="s">
        <v>373</v>
      </c>
      <c r="B204" s="1" t="s">
        <v>401</v>
      </c>
      <c r="C204" s="1" t="s">
        <v>153</v>
      </c>
      <c r="D204" s="1" t="s">
        <v>82</v>
      </c>
      <c r="E204" s="99" t="s">
        <v>465</v>
      </c>
      <c r="F204" s="112" t="s">
        <v>512</v>
      </c>
      <c r="G204" s="101">
        <v>152.5</v>
      </c>
      <c r="H204" s="15"/>
      <c r="I204" s="16"/>
    </row>
    <row r="205" spans="1:9" ht="45">
      <c r="A205" s="13" t="s">
        <v>374</v>
      </c>
      <c r="B205" s="1" t="s">
        <v>402</v>
      </c>
      <c r="C205" s="1" t="s">
        <v>153</v>
      </c>
      <c r="D205" s="1" t="s">
        <v>82</v>
      </c>
      <c r="E205" s="99" t="s">
        <v>475</v>
      </c>
      <c r="F205" s="112" t="s">
        <v>512</v>
      </c>
      <c r="G205" s="101">
        <v>28.5</v>
      </c>
      <c r="H205" s="15"/>
      <c r="I205" s="16"/>
    </row>
    <row r="206" spans="1:9" ht="45">
      <c r="A206" s="13" t="s">
        <v>375</v>
      </c>
      <c r="B206" s="1" t="s">
        <v>403</v>
      </c>
      <c r="C206" s="1" t="s">
        <v>153</v>
      </c>
      <c r="D206" s="1" t="s">
        <v>82</v>
      </c>
      <c r="E206" s="99" t="s">
        <v>547</v>
      </c>
      <c r="F206" s="112" t="s">
        <v>512</v>
      </c>
      <c r="G206" s="101">
        <v>28.5</v>
      </c>
      <c r="H206" s="15"/>
      <c r="I206" s="16"/>
    </row>
    <row r="207" spans="1:9" ht="45">
      <c r="A207" s="13" t="s">
        <v>376</v>
      </c>
      <c r="B207" s="1" t="s">
        <v>404</v>
      </c>
      <c r="C207" s="1" t="s">
        <v>153</v>
      </c>
      <c r="D207" s="1" t="s">
        <v>82</v>
      </c>
      <c r="E207" s="99" t="s">
        <v>487</v>
      </c>
      <c r="F207" s="112" t="s">
        <v>512</v>
      </c>
      <c r="G207" s="101">
        <v>28.5</v>
      </c>
      <c r="H207" s="15"/>
      <c r="I207" s="16"/>
    </row>
    <row r="208" spans="1:9" ht="45">
      <c r="A208" s="13" t="s">
        <v>377</v>
      </c>
      <c r="B208" s="1" t="s">
        <v>405</v>
      </c>
      <c r="C208" s="1" t="s">
        <v>153</v>
      </c>
      <c r="D208" s="1" t="s">
        <v>82</v>
      </c>
      <c r="E208" s="99" t="s">
        <v>548</v>
      </c>
      <c r="F208" s="112" t="s">
        <v>512</v>
      </c>
      <c r="G208" s="101">
        <v>149.5</v>
      </c>
      <c r="H208" s="15"/>
      <c r="I208" s="16"/>
    </row>
    <row r="209" spans="1:9" ht="45">
      <c r="A209" s="13" t="s">
        <v>378</v>
      </c>
      <c r="B209" s="1" t="s">
        <v>406</v>
      </c>
      <c r="C209" s="1" t="s">
        <v>153</v>
      </c>
      <c r="D209" s="1" t="s">
        <v>82</v>
      </c>
      <c r="E209" s="99" t="s">
        <v>503</v>
      </c>
      <c r="F209" s="112" t="s">
        <v>512</v>
      </c>
      <c r="G209" s="101">
        <v>4</v>
      </c>
      <c r="H209" s="15"/>
      <c r="I209" s="16"/>
    </row>
    <row r="210" spans="1:9" ht="45">
      <c r="A210" s="13" t="s">
        <v>379</v>
      </c>
      <c r="B210" s="1" t="s">
        <v>407</v>
      </c>
      <c r="C210" s="1" t="s">
        <v>153</v>
      </c>
      <c r="D210" s="1" t="s">
        <v>82</v>
      </c>
      <c r="E210" s="99" t="s">
        <v>365</v>
      </c>
      <c r="F210" s="112" t="s">
        <v>512</v>
      </c>
      <c r="G210" s="101">
        <v>4.5</v>
      </c>
      <c r="H210" s="15"/>
      <c r="I210" s="16"/>
    </row>
    <row r="211" spans="1:9" ht="22.5">
      <c r="A211" s="13"/>
      <c r="B211" s="89" t="s">
        <v>408</v>
      </c>
      <c r="C211" s="1"/>
      <c r="D211" s="14"/>
      <c r="E211" s="88" t="s">
        <v>409</v>
      </c>
      <c r="F211" s="100"/>
      <c r="G211" s="100"/>
      <c r="H211" s="15"/>
      <c r="I211" s="16"/>
    </row>
    <row r="212" spans="1:9" ht="56.25">
      <c r="A212" s="13" t="s">
        <v>380</v>
      </c>
      <c r="B212" s="1" t="s">
        <v>410</v>
      </c>
      <c r="C212" s="1" t="s">
        <v>155</v>
      </c>
      <c r="D212" s="98" t="s">
        <v>2</v>
      </c>
      <c r="E212" s="99" t="s">
        <v>564</v>
      </c>
      <c r="F212" s="100" t="s">
        <v>1</v>
      </c>
      <c r="G212" s="101">
        <f>3.9-3.9+3.9</f>
        <v>3.9</v>
      </c>
      <c r="H212" s="15"/>
      <c r="I212" s="16"/>
    </row>
    <row r="213" spans="1:9" ht="56.25">
      <c r="A213" s="13" t="s">
        <v>381</v>
      </c>
      <c r="B213" s="1" t="s">
        <v>411</v>
      </c>
      <c r="C213" s="1" t="s">
        <v>155</v>
      </c>
      <c r="D213" s="98" t="s">
        <v>2</v>
      </c>
      <c r="E213" s="99" t="s">
        <v>566</v>
      </c>
      <c r="F213" s="100" t="s">
        <v>1</v>
      </c>
      <c r="G213" s="101">
        <v>19.5</v>
      </c>
      <c r="H213" s="15"/>
      <c r="I213" s="16"/>
    </row>
    <row r="214" spans="1:9" ht="56.25">
      <c r="A214" s="13" t="s">
        <v>382</v>
      </c>
      <c r="B214" s="1" t="s">
        <v>412</v>
      </c>
      <c r="C214" s="1" t="s">
        <v>155</v>
      </c>
      <c r="D214" s="98" t="s">
        <v>2</v>
      </c>
      <c r="E214" s="99" t="s">
        <v>524</v>
      </c>
      <c r="F214" s="100" t="s">
        <v>1</v>
      </c>
      <c r="G214" s="101">
        <f>1.1-1.1+1.1</f>
        <v>1.1</v>
      </c>
      <c r="H214" s="15"/>
      <c r="I214" s="16"/>
    </row>
    <row r="215" spans="1:9" ht="11.25">
      <c r="A215" s="13"/>
      <c r="B215" s="111" t="s">
        <v>417</v>
      </c>
      <c r="C215" s="1"/>
      <c r="D215" s="14"/>
      <c r="E215" s="88" t="s">
        <v>416</v>
      </c>
      <c r="F215" s="100"/>
      <c r="G215" s="100"/>
      <c r="H215" s="15"/>
      <c r="I215" s="16"/>
    </row>
    <row r="216" spans="1:9" ht="39">
      <c r="A216" s="13" t="s">
        <v>383</v>
      </c>
      <c r="B216" s="1" t="s">
        <v>419</v>
      </c>
      <c r="C216" s="1" t="s">
        <v>155</v>
      </c>
      <c r="D216" s="98" t="s">
        <v>2</v>
      </c>
      <c r="E216" s="99" t="s">
        <v>517</v>
      </c>
      <c r="F216" s="100" t="s">
        <v>71</v>
      </c>
      <c r="G216" s="101">
        <v>5</v>
      </c>
      <c r="H216" s="15"/>
      <c r="I216" s="16"/>
    </row>
    <row r="217" spans="1:9" ht="39">
      <c r="A217" s="13" t="s">
        <v>384</v>
      </c>
      <c r="B217" s="1" t="s">
        <v>421</v>
      </c>
      <c r="C217" s="1" t="s">
        <v>155</v>
      </c>
      <c r="D217" s="98" t="s">
        <v>2</v>
      </c>
      <c r="E217" s="99" t="s">
        <v>587</v>
      </c>
      <c r="F217" s="100" t="s">
        <v>1</v>
      </c>
      <c r="G217" s="101">
        <v>4.5</v>
      </c>
      <c r="H217" s="15"/>
      <c r="I217" s="16"/>
    </row>
    <row r="218" spans="1:9" ht="45">
      <c r="A218" s="13" t="s">
        <v>385</v>
      </c>
      <c r="B218" s="1" t="s">
        <v>423</v>
      </c>
      <c r="C218" s="1" t="s">
        <v>155</v>
      </c>
      <c r="D218" s="98" t="s">
        <v>2</v>
      </c>
      <c r="E218" s="99" t="s">
        <v>588</v>
      </c>
      <c r="F218" s="100" t="s">
        <v>1</v>
      </c>
      <c r="G218" s="101">
        <v>4.8</v>
      </c>
      <c r="H218" s="15"/>
      <c r="I218" s="16"/>
    </row>
    <row r="219" spans="1:9" ht="45">
      <c r="A219" s="13" t="s">
        <v>386</v>
      </c>
      <c r="B219" s="1" t="s">
        <v>425</v>
      </c>
      <c r="C219" s="1" t="s">
        <v>153</v>
      </c>
      <c r="D219" s="1" t="s">
        <v>82</v>
      </c>
      <c r="E219" s="99" t="s">
        <v>188</v>
      </c>
      <c r="F219" s="112" t="s">
        <v>512</v>
      </c>
      <c r="G219" s="101">
        <v>19.5</v>
      </c>
      <c r="H219" s="15"/>
      <c r="I219" s="16"/>
    </row>
    <row r="220" spans="1:9" ht="45">
      <c r="A220" s="13" t="s">
        <v>387</v>
      </c>
      <c r="B220" s="1" t="s">
        <v>427</v>
      </c>
      <c r="C220" s="1" t="s">
        <v>153</v>
      </c>
      <c r="D220" s="1" t="s">
        <v>82</v>
      </c>
      <c r="E220" s="99" t="s">
        <v>532</v>
      </c>
      <c r="F220" s="112" t="s">
        <v>512</v>
      </c>
      <c r="G220" s="101">
        <v>4</v>
      </c>
      <c r="H220" s="15"/>
      <c r="I220" s="16"/>
    </row>
    <row r="221" spans="1:9" ht="45">
      <c r="A221" s="13" t="s">
        <v>388</v>
      </c>
      <c r="B221" s="1" t="s">
        <v>429</v>
      </c>
      <c r="C221" s="1" t="s">
        <v>153</v>
      </c>
      <c r="D221" s="1" t="s">
        <v>82</v>
      </c>
      <c r="E221" s="99" t="s">
        <v>549</v>
      </c>
      <c r="F221" s="112" t="s">
        <v>512</v>
      </c>
      <c r="G221" s="101">
        <v>17.5</v>
      </c>
      <c r="H221" s="15"/>
      <c r="I221" s="16"/>
    </row>
    <row r="222" spans="1:9" ht="45">
      <c r="A222" s="13" t="s">
        <v>389</v>
      </c>
      <c r="B222" s="1" t="s">
        <v>431</v>
      </c>
      <c r="C222" s="1" t="s">
        <v>153</v>
      </c>
      <c r="D222" s="1" t="s">
        <v>82</v>
      </c>
      <c r="E222" s="99" t="s">
        <v>465</v>
      </c>
      <c r="F222" s="112" t="s">
        <v>512</v>
      </c>
      <c r="G222" s="101">
        <v>12.5</v>
      </c>
      <c r="H222" s="15"/>
      <c r="I222" s="16"/>
    </row>
    <row r="223" spans="1:9" ht="45">
      <c r="A223" s="13" t="s">
        <v>413</v>
      </c>
      <c r="B223" s="1" t="s">
        <v>433</v>
      </c>
      <c r="C223" s="1" t="s">
        <v>153</v>
      </c>
      <c r="D223" s="1" t="s">
        <v>82</v>
      </c>
      <c r="E223" s="99" t="s">
        <v>491</v>
      </c>
      <c r="F223" s="112" t="s">
        <v>512</v>
      </c>
      <c r="G223" s="101">
        <v>7</v>
      </c>
      <c r="H223" s="15"/>
      <c r="I223" s="16"/>
    </row>
    <row r="224" spans="1:9" ht="45">
      <c r="A224" s="13" t="s">
        <v>414</v>
      </c>
      <c r="B224" s="1" t="s">
        <v>435</v>
      </c>
      <c r="C224" s="1" t="s">
        <v>153</v>
      </c>
      <c r="D224" s="1" t="s">
        <v>82</v>
      </c>
      <c r="E224" s="99" t="s">
        <v>487</v>
      </c>
      <c r="F224" s="112" t="s">
        <v>512</v>
      </c>
      <c r="G224" s="101">
        <v>7</v>
      </c>
      <c r="H224" s="15"/>
      <c r="I224" s="16"/>
    </row>
    <row r="225" spans="1:9" ht="45">
      <c r="A225" s="13" t="s">
        <v>415</v>
      </c>
      <c r="B225" s="1" t="s">
        <v>437</v>
      </c>
      <c r="C225" s="1" t="s">
        <v>153</v>
      </c>
      <c r="D225" s="1" t="s">
        <v>82</v>
      </c>
      <c r="E225" s="99" t="s">
        <v>543</v>
      </c>
      <c r="F225" s="112" t="s">
        <v>512</v>
      </c>
      <c r="G225" s="101">
        <v>2</v>
      </c>
      <c r="H225" s="15"/>
      <c r="I225" s="16"/>
    </row>
    <row r="226" spans="1:9" ht="45">
      <c r="A226" s="13" t="s">
        <v>418</v>
      </c>
      <c r="B226" s="1" t="s">
        <v>559</v>
      </c>
      <c r="C226" s="1" t="s">
        <v>153</v>
      </c>
      <c r="D226" s="1" t="s">
        <v>82</v>
      </c>
      <c r="E226" s="99" t="s">
        <v>466</v>
      </c>
      <c r="F226" s="112" t="s">
        <v>512</v>
      </c>
      <c r="G226" s="101">
        <v>2</v>
      </c>
      <c r="H226" s="15"/>
      <c r="I226" s="16"/>
    </row>
    <row r="227" spans="1:9" ht="18.75" customHeight="1">
      <c r="A227" s="13"/>
      <c r="B227" s="89" t="s">
        <v>439</v>
      </c>
      <c r="C227" s="1"/>
      <c r="D227" s="14"/>
      <c r="E227" s="88" t="s">
        <v>438</v>
      </c>
      <c r="F227" s="100"/>
      <c r="G227" s="100"/>
      <c r="H227" s="15"/>
      <c r="I227" s="16"/>
    </row>
    <row r="228" spans="1:9" ht="56.25">
      <c r="A228" s="13" t="s">
        <v>420</v>
      </c>
      <c r="B228" s="1" t="s">
        <v>441</v>
      </c>
      <c r="C228" s="1" t="s">
        <v>155</v>
      </c>
      <c r="D228" s="98" t="s">
        <v>2</v>
      </c>
      <c r="E228" s="99" t="s">
        <v>544</v>
      </c>
      <c r="F228" s="100" t="s">
        <v>1</v>
      </c>
      <c r="G228" s="101">
        <v>10</v>
      </c>
      <c r="H228" s="15"/>
      <c r="I228" s="16"/>
    </row>
    <row r="229" spans="1:9" ht="56.25">
      <c r="A229" s="13" t="s">
        <v>422</v>
      </c>
      <c r="B229" s="1" t="s">
        <v>443</v>
      </c>
      <c r="C229" s="1" t="s">
        <v>155</v>
      </c>
      <c r="D229" s="98" t="s">
        <v>2</v>
      </c>
      <c r="E229" s="99" t="s">
        <v>545</v>
      </c>
      <c r="F229" s="100" t="s">
        <v>1</v>
      </c>
      <c r="G229" s="101">
        <v>1.7</v>
      </c>
      <c r="H229" s="15"/>
      <c r="I229" s="16"/>
    </row>
    <row r="230" spans="1:9" ht="17.25" customHeight="1">
      <c r="A230" s="13"/>
      <c r="B230" s="89" t="s">
        <v>444</v>
      </c>
      <c r="C230" s="1"/>
      <c r="D230" s="14"/>
      <c r="E230" s="88" t="s">
        <v>445</v>
      </c>
      <c r="F230" s="100"/>
      <c r="G230" s="100"/>
      <c r="H230" s="15"/>
      <c r="I230" s="16"/>
    </row>
    <row r="231" spans="1:9" ht="39">
      <c r="A231" s="13" t="s">
        <v>424</v>
      </c>
      <c r="B231" s="1" t="s">
        <v>447</v>
      </c>
      <c r="C231" s="1" t="s">
        <v>155</v>
      </c>
      <c r="D231" s="98" t="s">
        <v>2</v>
      </c>
      <c r="E231" s="99" t="s">
        <v>517</v>
      </c>
      <c r="F231" s="100" t="s">
        <v>71</v>
      </c>
      <c r="G231" s="101">
        <v>6</v>
      </c>
      <c r="H231" s="15"/>
      <c r="I231" s="16"/>
    </row>
    <row r="232" spans="1:9" ht="39">
      <c r="A232" s="13" t="s">
        <v>426</v>
      </c>
      <c r="B232" s="1" t="s">
        <v>450</v>
      </c>
      <c r="C232" s="1" t="s">
        <v>155</v>
      </c>
      <c r="D232" s="98" t="s">
        <v>2</v>
      </c>
      <c r="E232" s="99" t="s">
        <v>589</v>
      </c>
      <c r="F232" s="100" t="s">
        <v>1</v>
      </c>
      <c r="G232" s="101">
        <f>33.1+34.7</f>
        <v>67.80000000000001</v>
      </c>
      <c r="H232" s="15"/>
      <c r="I232" s="16"/>
    </row>
    <row r="233" spans="1:9" ht="39">
      <c r="A233" s="13" t="s">
        <v>428</v>
      </c>
      <c r="B233" s="1" t="s">
        <v>452</v>
      </c>
      <c r="C233" s="1" t="s">
        <v>155</v>
      </c>
      <c r="D233" s="98" t="s">
        <v>2</v>
      </c>
      <c r="E233" s="99" t="s">
        <v>600</v>
      </c>
      <c r="F233" s="100" t="s">
        <v>1</v>
      </c>
      <c r="G233" s="101">
        <f>19.7+15.4</f>
        <v>35.1</v>
      </c>
      <c r="H233" s="15"/>
      <c r="I233" s="16"/>
    </row>
    <row r="234" spans="1:9" ht="45">
      <c r="A234" s="13" t="s">
        <v>430</v>
      </c>
      <c r="B234" s="1" t="s">
        <v>453</v>
      </c>
      <c r="C234" s="1" t="s">
        <v>153</v>
      </c>
      <c r="D234" s="1" t="s">
        <v>82</v>
      </c>
      <c r="E234" s="99" t="s">
        <v>591</v>
      </c>
      <c r="F234" s="100" t="s">
        <v>1</v>
      </c>
      <c r="G234" s="101">
        <f>21+18.4</f>
        <v>39.4</v>
      </c>
      <c r="H234" s="15"/>
      <c r="I234" s="16"/>
    </row>
    <row r="235" spans="1:9" ht="45">
      <c r="A235" s="13" t="s">
        <v>432</v>
      </c>
      <c r="B235" s="1" t="s">
        <v>454</v>
      </c>
      <c r="C235" s="1" t="s">
        <v>153</v>
      </c>
      <c r="D235" s="1" t="s">
        <v>82</v>
      </c>
      <c r="E235" s="99" t="s">
        <v>601</v>
      </c>
      <c r="F235" s="100" t="s">
        <v>1</v>
      </c>
      <c r="G235" s="101">
        <f>9+9.6</f>
        <v>18.6</v>
      </c>
      <c r="H235" s="15"/>
      <c r="I235" s="16"/>
    </row>
    <row r="236" spans="1:9" ht="45">
      <c r="A236" s="13" t="s">
        <v>434</v>
      </c>
      <c r="B236" s="1" t="s">
        <v>455</v>
      </c>
      <c r="C236" s="1" t="s">
        <v>153</v>
      </c>
      <c r="D236" s="1" t="s">
        <v>82</v>
      </c>
      <c r="E236" s="99" t="s">
        <v>188</v>
      </c>
      <c r="F236" s="100" t="s">
        <v>77</v>
      </c>
      <c r="G236" s="101">
        <v>8</v>
      </c>
      <c r="H236" s="15"/>
      <c r="I236" s="16"/>
    </row>
    <row r="237" spans="1:9" ht="45">
      <c r="A237" s="13" t="s">
        <v>436</v>
      </c>
      <c r="B237" s="1" t="s">
        <v>456</v>
      </c>
      <c r="C237" s="1" t="s">
        <v>153</v>
      </c>
      <c r="D237" s="1" t="s">
        <v>82</v>
      </c>
      <c r="E237" s="99" t="s">
        <v>478</v>
      </c>
      <c r="F237" s="112" t="s">
        <v>512</v>
      </c>
      <c r="G237" s="101">
        <v>8</v>
      </c>
      <c r="H237" s="15"/>
      <c r="I237" s="16"/>
    </row>
    <row r="238" spans="1:9" ht="45">
      <c r="A238" s="13" t="s">
        <v>440</v>
      </c>
      <c r="B238" s="1" t="s">
        <v>457</v>
      </c>
      <c r="C238" s="1" t="s">
        <v>153</v>
      </c>
      <c r="D238" s="1" t="s">
        <v>82</v>
      </c>
      <c r="E238" s="99" t="s">
        <v>488</v>
      </c>
      <c r="F238" s="112" t="s">
        <v>512</v>
      </c>
      <c r="G238" s="101">
        <v>8</v>
      </c>
      <c r="H238" s="15"/>
      <c r="I238" s="16"/>
    </row>
    <row r="239" spans="1:9" ht="45">
      <c r="A239" s="13" t="s">
        <v>442</v>
      </c>
      <c r="B239" s="1" t="s">
        <v>458</v>
      </c>
      <c r="C239" s="1" t="s">
        <v>153</v>
      </c>
      <c r="D239" s="1" t="s">
        <v>82</v>
      </c>
      <c r="E239" s="99" t="s">
        <v>490</v>
      </c>
      <c r="F239" s="112" t="s">
        <v>512</v>
      </c>
      <c r="G239" s="101">
        <v>8</v>
      </c>
      <c r="H239" s="15"/>
      <c r="I239" s="16"/>
    </row>
    <row r="240" spans="1:9" ht="22.5">
      <c r="A240" s="13"/>
      <c r="B240" s="89" t="s">
        <v>459</v>
      </c>
      <c r="C240" s="1"/>
      <c r="D240" s="14"/>
      <c r="E240" s="88" t="s">
        <v>460</v>
      </c>
      <c r="F240" s="100"/>
      <c r="G240" s="100"/>
      <c r="H240" s="15"/>
      <c r="I240" s="16"/>
    </row>
    <row r="241" spans="1:9" ht="56.25">
      <c r="A241" s="13" t="s">
        <v>446</v>
      </c>
      <c r="B241" s="1" t="s">
        <v>461</v>
      </c>
      <c r="C241" s="1" t="s">
        <v>155</v>
      </c>
      <c r="D241" s="98" t="s">
        <v>2</v>
      </c>
      <c r="E241" s="99" t="s">
        <v>564</v>
      </c>
      <c r="F241" s="100" t="s">
        <v>1</v>
      </c>
      <c r="G241" s="101">
        <v>19.3</v>
      </c>
      <c r="H241" s="15"/>
      <c r="I241" s="16"/>
    </row>
    <row r="242" spans="1:9" ht="56.25">
      <c r="A242" s="13" t="s">
        <v>449</v>
      </c>
      <c r="B242" s="1" t="s">
        <v>462</v>
      </c>
      <c r="C242" s="1" t="s">
        <v>155</v>
      </c>
      <c r="D242" s="98" t="s">
        <v>2</v>
      </c>
      <c r="E242" s="99" t="s">
        <v>565</v>
      </c>
      <c r="F242" s="100" t="s">
        <v>1</v>
      </c>
      <c r="G242" s="101">
        <v>11</v>
      </c>
      <c r="H242" s="15"/>
      <c r="I242" s="16"/>
    </row>
    <row r="243" spans="1:9" ht="39">
      <c r="A243" s="13" t="s">
        <v>451</v>
      </c>
      <c r="B243" s="1" t="s">
        <v>463</v>
      </c>
      <c r="C243" s="1" t="s">
        <v>155</v>
      </c>
      <c r="D243" s="98" t="s">
        <v>2</v>
      </c>
      <c r="E243" s="99" t="s">
        <v>546</v>
      </c>
      <c r="F243" s="100" t="s">
        <v>163</v>
      </c>
      <c r="G243" s="101">
        <v>1</v>
      </c>
      <c r="H243" s="15"/>
      <c r="I243" s="16"/>
    </row>
    <row r="244" spans="1:9" ht="12" thickBot="1">
      <c r="A244" s="152" t="s">
        <v>166</v>
      </c>
      <c r="B244" s="153"/>
      <c r="C244" s="153"/>
      <c r="D244" s="153"/>
      <c r="E244" s="153"/>
      <c r="F244" s="153"/>
      <c r="G244" s="153"/>
      <c r="H244" s="154"/>
      <c r="I244" s="90"/>
    </row>
    <row r="245" spans="5:6" ht="22.5">
      <c r="E245" s="75" t="s">
        <v>62</v>
      </c>
      <c r="F245" s="75"/>
    </row>
    <row r="246" ht="11.25">
      <c r="E246" s="6" t="s">
        <v>68</v>
      </c>
    </row>
    <row r="247" ht="11.25">
      <c r="E247" s="6"/>
    </row>
    <row r="248" ht="12" thickBot="1"/>
    <row r="249" spans="1:9" ht="13.5" thickBot="1">
      <c r="A249" s="29"/>
      <c r="B249" s="29"/>
      <c r="C249" s="29"/>
      <c r="D249" s="175" t="s">
        <v>72</v>
      </c>
      <c r="E249" s="176"/>
      <c r="F249" s="176"/>
      <c r="G249" s="177"/>
      <c r="H249" s="11"/>
      <c r="I249" s="11"/>
    </row>
    <row r="250" spans="1:9" ht="12.75">
      <c r="A250" s="29"/>
      <c r="B250" s="29"/>
      <c r="C250" s="29"/>
      <c r="D250" s="188" t="s">
        <v>65</v>
      </c>
      <c r="E250" s="189"/>
      <c r="F250" s="180" t="s">
        <v>181</v>
      </c>
      <c r="G250" s="181"/>
      <c r="H250" s="11"/>
      <c r="I250" s="11"/>
    </row>
    <row r="251" spans="1:9" ht="13.5" thickBot="1">
      <c r="A251" s="29"/>
      <c r="B251" s="29"/>
      <c r="C251" s="29"/>
      <c r="D251" s="178">
        <v>1</v>
      </c>
      <c r="E251" s="179"/>
      <c r="F251" s="182">
        <v>2</v>
      </c>
      <c r="G251" s="183"/>
      <c r="H251" s="11"/>
      <c r="I251" s="11"/>
    </row>
    <row r="252" spans="4:7" ht="12.75">
      <c r="D252" s="186" t="str">
        <f>A2</f>
        <v>DZIAŁ NR 1 WYMAGANIA OGÓLNE</v>
      </c>
      <c r="E252" s="187"/>
      <c r="F252" s="135"/>
      <c r="G252" s="136"/>
    </row>
    <row r="253" spans="4:7" ht="12.75">
      <c r="D253" s="131" t="str">
        <f>A12</f>
        <v>DZIAŁ NR 2 ROBOTY W ZAKRESIE WZNOSZENIA KOMPLETNYCH OBIEKTÓW BUDOWLANYCH LUB ICH CZĘŚCI ORAZ ROBOTY W ZAKRESIE INŻYNIERII LĄDOWEJ - CPV 45200000-9</v>
      </c>
      <c r="E253" s="132"/>
      <c r="F253" s="184"/>
      <c r="G253" s="185"/>
    </row>
    <row r="254" spans="4:7" ht="12.75">
      <c r="D254" s="125" t="str">
        <f>A14</f>
        <v>ROZDZIAŁ NR 2.1 SIEĆ WODOCIĄGOWA</v>
      </c>
      <c r="E254" s="134"/>
      <c r="F254" s="155"/>
      <c r="G254" s="156"/>
    </row>
    <row r="255" spans="4:7" ht="12.75">
      <c r="D255" s="133" t="str">
        <f>E17</f>
        <v>Rachunek nr 1 Sieć wodociągowa ul. Świętego Antoniego</v>
      </c>
      <c r="E255" s="134"/>
      <c r="F255" s="137"/>
      <c r="G255" s="138"/>
    </row>
    <row r="256" spans="4:7" ht="12.75">
      <c r="D256" s="133" t="str">
        <f>E29</f>
        <v>Rachunek nr 2 Sieć wodociągowa ul. Bojańczyka</v>
      </c>
      <c r="E256" s="134"/>
      <c r="F256" s="137"/>
      <c r="G256" s="138"/>
    </row>
    <row r="257" spans="4:7" ht="12.75" customHeight="1">
      <c r="D257" s="133" t="str">
        <f>E43</f>
        <v>Rachunek nr 3 Sieć wodociągowa ul. Kilińskiego</v>
      </c>
      <c r="E257" s="134"/>
      <c r="F257" s="137"/>
      <c r="G257" s="138"/>
    </row>
    <row r="258" spans="4:7" ht="12.75" customHeight="1">
      <c r="D258" s="133" t="str">
        <f>E55</f>
        <v>Rachunek nr 4 Sieć wodociągowa ul.Jesionowa</v>
      </c>
      <c r="E258" s="134"/>
      <c r="F258" s="137"/>
      <c r="G258" s="138"/>
    </row>
    <row r="259" spans="4:7" ht="12.75" customHeight="1">
      <c r="D259" s="133" t="str">
        <f>E68</f>
        <v>Rachunek nr 5 Sieć wodociągowa ul. Chopina/Warszawska</v>
      </c>
      <c r="E259" s="134"/>
      <c r="F259" s="137"/>
      <c r="G259" s="138"/>
    </row>
    <row r="260" spans="4:7" ht="12.75" customHeight="1">
      <c r="D260" s="133" t="str">
        <f>E84</f>
        <v>Rachunek nr 6 Sieć wodociągowa ul. Orla</v>
      </c>
      <c r="E260" s="134"/>
      <c r="F260" s="137"/>
      <c r="G260" s="138"/>
    </row>
    <row r="261" spans="4:7" ht="12.75" customHeight="1">
      <c r="D261" s="133" t="str">
        <f>E92</f>
        <v>Rachunek nr 7 Sieć wodociągowa ul. Reymonta</v>
      </c>
      <c r="E261" s="134"/>
      <c r="F261" s="137"/>
      <c r="G261" s="138"/>
    </row>
    <row r="262" spans="4:7" ht="12.75">
      <c r="D262" s="125" t="str">
        <f>A119</f>
        <v>ROZDZIAŁ NR 2.2 PRZYŁĄCZA WODOCIĄGOWE</v>
      </c>
      <c r="E262" s="126"/>
      <c r="F262" s="155"/>
      <c r="G262" s="156"/>
    </row>
    <row r="263" spans="4:7" ht="12">
      <c r="D263" s="129" t="str">
        <f>E122</f>
        <v>Rachunek nr 1 Przyłącza wodociągowe (na odcinku do granicy nieruchomości) ul. Świętego Antoniego</v>
      </c>
      <c r="E263" s="130"/>
      <c r="F263" s="137"/>
      <c r="G263" s="138"/>
    </row>
    <row r="264" spans="4:7" ht="12">
      <c r="D264" s="129" t="str">
        <f>E138</f>
        <v>Rachunek nr 2 Przyłącza wodociągowe (na odcinku od granicy nieruchomości do wodomierza) ul. Świętego Antoniego</v>
      </c>
      <c r="E264" s="130"/>
      <c r="F264" s="193"/>
      <c r="G264" s="194"/>
    </row>
    <row r="265" spans="4:7" ht="12">
      <c r="D265" s="127" t="str">
        <f>E144</f>
        <v>Rachunek nr 3 Przyłącza wodociągowe (na odcinku do granicy nieruchomości) ul. Bojańczyka</v>
      </c>
      <c r="E265" s="128"/>
      <c r="F265" s="173"/>
      <c r="G265" s="174"/>
    </row>
    <row r="266" spans="4:7" ht="12">
      <c r="D266" s="127" t="str">
        <f>E158</f>
        <v>Rachunek nr 4 Przyłącza wodociągowe (na odcinku od granicy nieruchomości do wodomierza) ul. Bojańczyka</v>
      </c>
      <c r="E266" s="128"/>
      <c r="F266" s="173"/>
      <c r="G266" s="174"/>
    </row>
    <row r="267" spans="4:7" ht="12">
      <c r="D267" s="127" t="str">
        <f>E163</f>
        <v>Rachunek nr 5 Przyłącza wodociągowe (na odcinku do granicy nieruchomości) ul. Kilińskiego</v>
      </c>
      <c r="E267" s="128"/>
      <c r="F267" s="173"/>
      <c r="G267" s="174"/>
    </row>
    <row r="268" spans="4:7" ht="12">
      <c r="D268" s="129" t="str">
        <f>E179</f>
        <v>Rachunek nr 6 Przyłącza wodociągowe (na odcinku od granicy nieruchomości do wodomierza) ul. Kilińskiego</v>
      </c>
      <c r="E268" s="130"/>
      <c r="F268" s="173"/>
      <c r="G268" s="174"/>
    </row>
    <row r="269" spans="4:7" ht="12">
      <c r="D269" s="129" t="str">
        <f>E181</f>
        <v>Rachunek nr 7 Przyłącza wodociągowe (na odcinku do granicy nieruchomości) ul. Jesionowa</v>
      </c>
      <c r="E269" s="130"/>
      <c r="F269" s="173"/>
      <c r="G269" s="174"/>
    </row>
    <row r="270" spans="4:7" ht="12">
      <c r="D270" s="129" t="str">
        <f>E189</f>
        <v>Rachunek nr 8 Przyłącza wodociągowe (na odcinku od granicy nieruchomości do wodomierza) ul. Jesionowa</v>
      </c>
      <c r="E270" s="130"/>
      <c r="F270" s="173"/>
      <c r="G270" s="174"/>
    </row>
    <row r="271" spans="4:7" ht="12">
      <c r="D271" s="129" t="str">
        <f>E192</f>
        <v>Rachunek nr 9 Przyłącza wodociągowe (na odcinku do granicy nieruchomości) ul. Chopina/Warszawska</v>
      </c>
      <c r="E271" s="130"/>
      <c r="F271" s="173"/>
      <c r="G271" s="174"/>
    </row>
    <row r="272" spans="4:7" ht="25.5" customHeight="1">
      <c r="D272" s="129" t="str">
        <f>E211</f>
        <v>Rachunek nr 10 Przyłącza wodociągowe (na odcinku od granicy nieruchomości do wodomierza) ul. Chopina/Warszawska</v>
      </c>
      <c r="E272" s="130"/>
      <c r="F272" s="173"/>
      <c r="G272" s="174"/>
    </row>
    <row r="273" spans="4:7" ht="12">
      <c r="D273" s="129" t="str">
        <f>E215</f>
        <v>Rachunek nr 11 Przyłącza wodociągowe (na odcinku do granicy nieruchomości) ul. Orla</v>
      </c>
      <c r="E273" s="130"/>
      <c r="F273" s="173"/>
      <c r="G273" s="174"/>
    </row>
    <row r="274" spans="4:7" ht="12">
      <c r="D274" s="129" t="str">
        <f>E227</f>
        <v>Rachunek nr 12 Przyłącza wodociągowe (na odcinku od granicy nieruchomości do wodomierza) ul.Orla</v>
      </c>
      <c r="E274" s="130"/>
      <c r="F274" s="173"/>
      <c r="G274" s="174"/>
    </row>
    <row r="275" spans="4:7" ht="12">
      <c r="D275" s="129" t="str">
        <f>E230</f>
        <v>Rachunek nr 13 Przyłącza wodociągowe (na odcinku do granicy nieruchomości) ul. Reymonta</v>
      </c>
      <c r="E275" s="130"/>
      <c r="F275" s="173"/>
      <c r="G275" s="174"/>
    </row>
    <row r="276" spans="4:7" ht="26.25" customHeight="1" thickBot="1">
      <c r="D276" s="129" t="str">
        <f>E240</f>
        <v>Rachunek nr 14 Przyłącza wodociągowe (na odcinku od granicy nieruchomości do wodomierza) ul. Reymonta</v>
      </c>
      <c r="E276" s="130"/>
      <c r="F276" s="193"/>
      <c r="G276" s="194"/>
    </row>
    <row r="277" spans="4:7" ht="13.5" thickBot="1">
      <c r="D277" s="161" t="s">
        <v>112</v>
      </c>
      <c r="E277" s="162"/>
      <c r="F277" s="169"/>
      <c r="G277" s="170"/>
    </row>
    <row r="278" spans="4:7" ht="12" thickBot="1">
      <c r="D278" s="167" t="s">
        <v>464</v>
      </c>
      <c r="E278" s="168"/>
      <c r="F278" s="165"/>
      <c r="G278" s="166"/>
    </row>
    <row r="279" spans="4:7" ht="13.5" thickBot="1">
      <c r="D279" s="163" t="s">
        <v>81</v>
      </c>
      <c r="E279" s="164"/>
      <c r="F279" s="171"/>
      <c r="G279" s="172"/>
    </row>
    <row r="280" spans="4:7" ht="13.5" thickBot="1">
      <c r="D280" s="159" t="s">
        <v>73</v>
      </c>
      <c r="E280" s="160"/>
      <c r="F280" s="157"/>
      <c r="G280" s="158"/>
    </row>
    <row r="285" ht="11.25">
      <c r="F285" s="122"/>
    </row>
    <row r="286" ht="11.25">
      <c r="F286" s="122"/>
    </row>
    <row r="287" ht="11.25">
      <c r="F287" s="122"/>
    </row>
    <row r="288" ht="11.25">
      <c r="F288" s="122"/>
    </row>
    <row r="361" spans="1:9" ht="11.25">
      <c r="A361" s="21"/>
      <c r="B361" s="21"/>
      <c r="C361" s="21"/>
      <c r="D361" s="21"/>
      <c r="E361" s="22"/>
      <c r="F361" s="23"/>
      <c r="G361" s="8"/>
      <c r="H361" s="24"/>
      <c r="I361" s="24"/>
    </row>
    <row r="362" spans="1:9" ht="11.25">
      <c r="A362" s="25"/>
      <c r="B362" s="25"/>
      <c r="C362" s="25"/>
      <c r="D362" s="25"/>
      <c r="E362" s="26"/>
      <c r="F362" s="27"/>
      <c r="G362" s="28"/>
      <c r="H362" s="11"/>
      <c r="I362" s="11"/>
    </row>
    <row r="363" spans="1:9" ht="11.25">
      <c r="A363" s="29"/>
      <c r="B363" s="29"/>
      <c r="C363" s="29"/>
      <c r="D363" s="29"/>
      <c r="E363" s="22"/>
      <c r="F363" s="27"/>
      <c r="G363" s="28"/>
      <c r="H363" s="11"/>
      <c r="I363" s="11"/>
    </row>
    <row r="364" spans="1:9" ht="11.25">
      <c r="A364" s="29"/>
      <c r="B364" s="29"/>
      <c r="C364" s="29"/>
      <c r="D364" s="29"/>
      <c r="E364" s="22"/>
      <c r="F364" s="27"/>
      <c r="G364" s="28"/>
      <c r="H364" s="11"/>
      <c r="I364" s="11"/>
    </row>
    <row r="365" spans="1:9" ht="11.25">
      <c r="A365" s="29"/>
      <c r="B365" s="29"/>
      <c r="C365" s="29"/>
      <c r="D365" s="29"/>
      <c r="E365" s="22"/>
      <c r="F365" s="27"/>
      <c r="G365" s="28"/>
      <c r="H365" s="11"/>
      <c r="I365" s="11"/>
    </row>
    <row r="366" spans="1:9" ht="11.25">
      <c r="A366" s="25"/>
      <c r="B366" s="25"/>
      <c r="C366" s="25"/>
      <c r="D366" s="25"/>
      <c r="E366" s="30"/>
      <c r="F366" s="31"/>
      <c r="G366" s="32"/>
      <c r="H366" s="11"/>
      <c r="I366" s="11"/>
    </row>
    <row r="367" spans="1:9" ht="11.25">
      <c r="A367" s="29"/>
      <c r="B367" s="29"/>
      <c r="C367" s="29"/>
      <c r="D367" s="29"/>
      <c r="E367" s="33"/>
      <c r="F367" s="31"/>
      <c r="G367" s="32"/>
      <c r="H367" s="11"/>
      <c r="I367" s="11"/>
    </row>
    <row r="368" spans="1:9" ht="11.25">
      <c r="A368" s="29"/>
      <c r="B368" s="29"/>
      <c r="C368" s="29"/>
      <c r="D368" s="29"/>
      <c r="E368" s="33"/>
      <c r="F368" s="31"/>
      <c r="G368" s="32"/>
      <c r="H368" s="11"/>
      <c r="I368" s="11"/>
    </row>
    <row r="369" spans="1:9" ht="11.25">
      <c r="A369" s="29"/>
      <c r="B369" s="29"/>
      <c r="C369" s="29"/>
      <c r="D369" s="29"/>
      <c r="E369" s="33"/>
      <c r="F369" s="31"/>
      <c r="G369" s="32"/>
      <c r="H369" s="11"/>
      <c r="I369" s="11"/>
    </row>
    <row r="370" spans="1:9" ht="11.25">
      <c r="A370" s="29"/>
      <c r="B370" s="29"/>
      <c r="C370" s="29"/>
      <c r="D370" s="29"/>
      <c r="E370" s="33"/>
      <c r="F370" s="31"/>
      <c r="G370" s="32"/>
      <c r="H370" s="11"/>
      <c r="I370" s="11"/>
    </row>
    <row r="371" spans="1:9" ht="11.25">
      <c r="A371" s="34"/>
      <c r="B371" s="34"/>
      <c r="C371" s="34"/>
      <c r="D371" s="34"/>
      <c r="E371" s="35"/>
      <c r="F371" s="36"/>
      <c r="G371" s="8"/>
      <c r="H371" s="9"/>
      <c r="I371" s="10"/>
    </row>
    <row r="372" spans="1:9" ht="11.25">
      <c r="A372" s="21"/>
      <c r="B372" s="21"/>
      <c r="C372" s="21"/>
      <c r="D372" s="21"/>
      <c r="E372" s="22"/>
      <c r="F372" s="23"/>
      <c r="G372" s="8"/>
      <c r="H372" s="24"/>
      <c r="I372" s="24"/>
    </row>
    <row r="373" spans="1:9" ht="11.25">
      <c r="A373" s="21"/>
      <c r="B373" s="21"/>
      <c r="C373" s="21"/>
      <c r="D373" s="21"/>
      <c r="E373" s="22"/>
      <c r="F373" s="23"/>
      <c r="G373" s="8"/>
      <c r="H373" s="24"/>
      <c r="I373" s="24"/>
    </row>
    <row r="374" spans="1:9" ht="11.25">
      <c r="A374" s="21"/>
      <c r="B374" s="21"/>
      <c r="C374" s="21"/>
      <c r="D374" s="21"/>
      <c r="E374" s="22"/>
      <c r="F374" s="23"/>
      <c r="G374" s="8"/>
      <c r="H374" s="24"/>
      <c r="I374" s="24"/>
    </row>
    <row r="375" spans="1:9" ht="11.25">
      <c r="A375" s="21"/>
      <c r="B375" s="21"/>
      <c r="C375" s="21"/>
      <c r="D375" s="21"/>
      <c r="E375" s="22"/>
      <c r="F375" s="23"/>
      <c r="G375" s="8"/>
      <c r="H375" s="24"/>
      <c r="I375" s="24"/>
    </row>
    <row r="381" spans="1:9" ht="11.25">
      <c r="A381" s="21"/>
      <c r="B381" s="21"/>
      <c r="C381" s="21"/>
      <c r="D381" s="21"/>
      <c r="E381" s="22"/>
      <c r="F381" s="23"/>
      <c r="G381" s="8"/>
      <c r="H381" s="24"/>
      <c r="I381" s="24"/>
    </row>
    <row r="382" spans="1:9" ht="11.25">
      <c r="A382" s="21"/>
      <c r="B382" s="21"/>
      <c r="C382" s="21"/>
      <c r="D382" s="21"/>
      <c r="E382" s="22"/>
      <c r="F382" s="23"/>
      <c r="G382" s="8"/>
      <c r="H382" s="24"/>
      <c r="I382" s="24"/>
    </row>
    <row r="383" spans="1:9" ht="11.25">
      <c r="A383" s="21"/>
      <c r="B383" s="21"/>
      <c r="C383" s="21"/>
      <c r="D383" s="21"/>
      <c r="E383" s="22"/>
      <c r="F383" s="23"/>
      <c r="G383" s="8"/>
      <c r="H383" s="24"/>
      <c r="I383" s="24"/>
    </row>
    <row r="384" spans="1:9" ht="11.25">
      <c r="A384" s="5"/>
      <c r="B384" s="5"/>
      <c r="C384" s="5"/>
      <c r="D384" s="5"/>
      <c r="E384" s="139"/>
      <c r="F384" s="139"/>
      <c r="G384" s="8"/>
      <c r="H384" s="9"/>
      <c r="I384" s="10"/>
    </row>
    <row r="385" spans="1:9" ht="11.25">
      <c r="A385" s="5"/>
      <c r="B385" s="5"/>
      <c r="C385" s="5"/>
      <c r="D385" s="5"/>
      <c r="E385" s="37"/>
      <c r="F385" s="23"/>
      <c r="G385" s="8"/>
      <c r="H385" s="9"/>
      <c r="I385" s="10"/>
    </row>
    <row r="386" spans="1:9" ht="11.25">
      <c r="A386" s="5"/>
      <c r="B386" s="5"/>
      <c r="C386" s="5"/>
      <c r="D386" s="5"/>
      <c r="E386" s="37"/>
      <c r="F386" s="23"/>
      <c r="G386" s="8"/>
      <c r="H386" s="9"/>
      <c r="I386" s="10"/>
    </row>
    <row r="387" spans="1:9" ht="11.25">
      <c r="A387" s="140"/>
      <c r="B387" s="140"/>
      <c r="C387" s="140"/>
      <c r="D387" s="140"/>
      <c r="E387" s="140"/>
      <c r="F387" s="140"/>
      <c r="G387" s="140"/>
      <c r="H387" s="140"/>
      <c r="I387" s="140"/>
    </row>
    <row r="388" spans="1:9" ht="11.25">
      <c r="A388" s="38"/>
      <c r="B388" s="38"/>
      <c r="C388" s="38"/>
      <c r="D388" s="38"/>
      <c r="E388" s="39"/>
      <c r="F388" s="40"/>
      <c r="G388" s="41"/>
      <c r="H388" s="42"/>
      <c r="I388" s="42"/>
    </row>
    <row r="389" spans="1:9" ht="11.25">
      <c r="A389" s="38"/>
      <c r="B389" s="38"/>
      <c r="C389" s="38"/>
      <c r="D389" s="38"/>
      <c r="E389" s="43"/>
      <c r="F389" s="40"/>
      <c r="G389" s="41"/>
      <c r="H389" s="44"/>
      <c r="I389" s="44"/>
    </row>
    <row r="390" spans="1:9" ht="11.25">
      <c r="A390" s="45"/>
      <c r="B390" s="45"/>
      <c r="C390" s="45"/>
      <c r="D390" s="45"/>
      <c r="E390" s="26"/>
      <c r="F390" s="27"/>
      <c r="G390" s="28"/>
      <c r="H390" s="11"/>
      <c r="I390" s="11"/>
    </row>
    <row r="391" spans="1:9" ht="11.25">
      <c r="A391" s="29"/>
      <c r="B391" s="29"/>
      <c r="C391" s="29"/>
      <c r="D391" s="29"/>
      <c r="E391" s="22"/>
      <c r="F391" s="23"/>
      <c r="G391" s="8"/>
      <c r="H391" s="11"/>
      <c r="I391" s="11"/>
    </row>
    <row r="392" spans="1:9" ht="11.25">
      <c r="A392" s="29"/>
      <c r="B392" s="29"/>
      <c r="C392" s="29"/>
      <c r="D392" s="29"/>
      <c r="E392" s="22"/>
      <c r="F392" s="23"/>
      <c r="G392" s="8"/>
      <c r="H392" s="11"/>
      <c r="I392" s="11"/>
    </row>
    <row r="393" spans="1:9" ht="11.25">
      <c r="A393" s="29"/>
      <c r="B393" s="29"/>
      <c r="C393" s="29"/>
      <c r="D393" s="29"/>
      <c r="E393" s="22"/>
      <c r="F393" s="23"/>
      <c r="G393" s="8"/>
      <c r="H393" s="11"/>
      <c r="I393" s="11"/>
    </row>
    <row r="394" spans="1:9" ht="11.25">
      <c r="A394" s="141"/>
      <c r="B394" s="141"/>
      <c r="C394" s="141"/>
      <c r="D394" s="141"/>
      <c r="E394" s="141"/>
      <c r="F394" s="141"/>
      <c r="G394" s="141"/>
      <c r="H394" s="141"/>
      <c r="I394" s="10"/>
    </row>
    <row r="395" spans="1:9" ht="11.25">
      <c r="A395" s="5"/>
      <c r="B395" s="5"/>
      <c r="C395" s="5"/>
      <c r="D395" s="5"/>
      <c r="E395" s="139"/>
      <c r="F395" s="139"/>
      <c r="G395" s="8"/>
      <c r="H395" s="9"/>
      <c r="I395" s="10"/>
    </row>
    <row r="396" spans="1:9" ht="11.25">
      <c r="A396" s="5"/>
      <c r="B396" s="5"/>
      <c r="C396" s="5"/>
      <c r="D396" s="5"/>
      <c r="E396" s="37"/>
      <c r="F396" s="23"/>
      <c r="G396" s="8"/>
      <c r="H396" s="9"/>
      <c r="I396" s="10"/>
    </row>
    <row r="397" spans="1:9" ht="11.25">
      <c r="A397" s="5"/>
      <c r="B397" s="5"/>
      <c r="C397" s="5"/>
      <c r="D397" s="5"/>
      <c r="E397" s="37"/>
      <c r="F397" s="23"/>
      <c r="G397" s="8"/>
      <c r="H397" s="9"/>
      <c r="I397" s="10"/>
    </row>
    <row r="398" spans="1:9" ht="11.25">
      <c r="A398" s="46"/>
      <c r="B398" s="46"/>
      <c r="C398" s="46"/>
      <c r="D398" s="46"/>
      <c r="E398" s="47"/>
      <c r="F398" s="48"/>
      <c r="G398" s="49"/>
      <c r="H398" s="50"/>
      <c r="I398" s="50"/>
    </row>
  </sheetData>
  <sheetProtection/>
  <mergeCells count="76">
    <mergeCell ref="F274:G274"/>
    <mergeCell ref="F275:G275"/>
    <mergeCell ref="F268:G268"/>
    <mergeCell ref="F269:G269"/>
    <mergeCell ref="F270:G270"/>
    <mergeCell ref="F271:G271"/>
    <mergeCell ref="F272:G272"/>
    <mergeCell ref="F273:G273"/>
    <mergeCell ref="F276:G276"/>
    <mergeCell ref="F264:G264"/>
    <mergeCell ref="D276:E276"/>
    <mergeCell ref="F256:G256"/>
    <mergeCell ref="A1:I1"/>
    <mergeCell ref="A119:I119"/>
    <mergeCell ref="A244:H244"/>
    <mergeCell ref="D265:E265"/>
    <mergeCell ref="F265:G265"/>
    <mergeCell ref="D255:E255"/>
    <mergeCell ref="D264:E264"/>
    <mergeCell ref="D252:E252"/>
    <mergeCell ref="F261:G261"/>
    <mergeCell ref="D261:E261"/>
    <mergeCell ref="D250:E250"/>
    <mergeCell ref="F2:H2"/>
    <mergeCell ref="D263:E263"/>
    <mergeCell ref="D256:E256"/>
    <mergeCell ref="F257:G257"/>
    <mergeCell ref="F258:G258"/>
    <mergeCell ref="F266:G266"/>
    <mergeCell ref="F267:G267"/>
    <mergeCell ref="D249:G249"/>
    <mergeCell ref="D251:E251"/>
    <mergeCell ref="F263:G263"/>
    <mergeCell ref="F255:G255"/>
    <mergeCell ref="F250:G250"/>
    <mergeCell ref="F251:G251"/>
    <mergeCell ref="F254:G254"/>
    <mergeCell ref="F253:G253"/>
    <mergeCell ref="F280:G280"/>
    <mergeCell ref="D280:E280"/>
    <mergeCell ref="D277:E277"/>
    <mergeCell ref="D279:E279"/>
    <mergeCell ref="F278:G278"/>
    <mergeCell ref="D278:E278"/>
    <mergeCell ref="F277:G277"/>
    <mergeCell ref="F279:G279"/>
    <mergeCell ref="E395:F395"/>
    <mergeCell ref="A387:I387"/>
    <mergeCell ref="A394:H394"/>
    <mergeCell ref="E384:F384"/>
    <mergeCell ref="A7:G7"/>
    <mergeCell ref="E8:F8"/>
    <mergeCell ref="A14:I14"/>
    <mergeCell ref="A12:I12"/>
    <mergeCell ref="A113:H113"/>
    <mergeCell ref="F262:G262"/>
    <mergeCell ref="D253:E253"/>
    <mergeCell ref="D257:E257"/>
    <mergeCell ref="D258:E258"/>
    <mergeCell ref="F252:G252"/>
    <mergeCell ref="D254:E254"/>
    <mergeCell ref="D274:E274"/>
    <mergeCell ref="D259:E259"/>
    <mergeCell ref="D260:E260"/>
    <mergeCell ref="F259:G259"/>
    <mergeCell ref="F260:G260"/>
    <mergeCell ref="D262:E262"/>
    <mergeCell ref="D266:E266"/>
    <mergeCell ref="D267:E267"/>
    <mergeCell ref="D275:E275"/>
    <mergeCell ref="D268:E268"/>
    <mergeCell ref="D269:E269"/>
    <mergeCell ref="D270:E270"/>
    <mergeCell ref="D271:E271"/>
    <mergeCell ref="D272:E272"/>
    <mergeCell ref="D273:E273"/>
  </mergeCells>
  <printOptions horizontalCentered="1"/>
  <pageMargins left="0.3937007874015748" right="0.3937007874015748" top="0.8661417322834646" bottom="0.4330708661417323" header="0.4330708661417323" footer="0.31496062992125984"/>
  <pageSetup horizontalDpi="300" verticalDpi="300" orientation="landscape" paperSize="9" scale="71" r:id="rId1"/>
  <headerFooter alignWithMargins="0">
    <oddHeader xml:space="preserve">&amp;C
Modernizacja i wymiana sieci wodociągowych z przyłączami w aglomeracji m.Włocławek(ul.Świętego Antoniego,Bojańczyka,Kilińskiego,Jesionowa,Chopina/Warszawska,Orla i Reymonta)&amp;RFORMULARZ OFERTOWY  </oddHeader>
    <oddFooter>&amp;C
&amp;R&amp;8&amp;P/&amp;N</oddFooter>
  </headerFooter>
  <rowBreaks count="2" manualBreakCount="2">
    <brk id="118" max="8" man="1"/>
    <brk id="2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RS. Szymczak</dc:creator>
  <cp:keywords/>
  <dc:description/>
  <cp:lastModifiedBy>Mieczysław MM. Małkiewicz</cp:lastModifiedBy>
  <cp:lastPrinted>2020-01-16T07:45:09Z</cp:lastPrinted>
  <dcterms:created xsi:type="dcterms:W3CDTF">2005-12-28T10:52:10Z</dcterms:created>
  <dcterms:modified xsi:type="dcterms:W3CDTF">2020-01-16T07:49:01Z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0x0101004F6DB26EE9123B49AA2F807D5F18F13D</vt:lpwstr>
  </property>
</Properties>
</file>