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260" windowHeight="6240" tabRatio="768" activeTab="3"/>
  </bookViews>
  <sheets>
    <sheet name="Świdwin" sheetId="1" r:id="rId1"/>
    <sheet name="Mrzeżyno 20-22r." sheetId="2" r:id="rId2"/>
    <sheet name="Trzeb.20-22" sheetId="3" r:id="rId3"/>
    <sheet name="Mirosławiec" sheetId="4" r:id="rId4"/>
  </sheets>
  <definedNames>
    <definedName name="_xlnm._FilterDatabase" localSheetId="0" hidden="1">'Świdwin'!$A$4:$N$324</definedName>
    <definedName name="_xlnm._FilterDatabase" localSheetId="2" hidden="1">'Trzeb.20-22'!$A$4:$R$61</definedName>
  </definedNames>
  <calcPr fullCalcOnLoad="1"/>
</workbook>
</file>

<file path=xl/sharedStrings.xml><?xml version="1.0" encoding="utf-8"?>
<sst xmlns="http://schemas.openxmlformats.org/spreadsheetml/2006/main" count="4170" uniqueCount="281">
  <si>
    <t>Powierzchnia toalet (terakota)</t>
  </si>
  <si>
    <t>Powierzchnia okien</t>
  </si>
  <si>
    <t>Parter</t>
  </si>
  <si>
    <t>I piętro</t>
  </si>
  <si>
    <t>Razem</t>
  </si>
  <si>
    <t>II piętro</t>
  </si>
  <si>
    <t>III piętro</t>
  </si>
  <si>
    <t>piwnica</t>
  </si>
  <si>
    <t xml:space="preserve">parter </t>
  </si>
  <si>
    <t>RAZEM</t>
  </si>
  <si>
    <t>UWAGA:</t>
  </si>
  <si>
    <t>terakota</t>
  </si>
  <si>
    <t>Firany</t>
  </si>
  <si>
    <t>Zasłony</t>
  </si>
  <si>
    <t>lokalizacja powierzchni</t>
  </si>
  <si>
    <t>Powierzchnia korytarzy i klatek</t>
  </si>
  <si>
    <t>Powierzchnia ścian
(lamperia, panele, itp.)</t>
  </si>
  <si>
    <t xml:space="preserve">Powierzchnia drzwi </t>
  </si>
  <si>
    <t>wykładziny dywanowe</t>
  </si>
  <si>
    <t>panele podłogowe</t>
  </si>
  <si>
    <t>podłogi PCV</t>
  </si>
  <si>
    <t>Rolety</t>
  </si>
  <si>
    <t>Żaluzje</t>
  </si>
  <si>
    <t>Wertikale</t>
  </si>
  <si>
    <t>m2</t>
  </si>
  <si>
    <r>
      <t>Powierzchnia pomieszczeń m</t>
    </r>
    <r>
      <rPr>
        <vertAlign val="superscript"/>
        <sz val="7"/>
        <color indexed="8"/>
        <rFont val="Arial"/>
        <family val="2"/>
      </rPr>
      <t>2</t>
    </r>
  </si>
  <si>
    <r>
      <t>Powierzchnia w m</t>
    </r>
    <r>
      <rPr>
        <vertAlign val="superscript"/>
        <sz val="7"/>
        <color indexed="8"/>
        <rFont val="Arial"/>
        <family val="2"/>
      </rPr>
      <t>2</t>
    </r>
  </si>
  <si>
    <t xml:space="preserve">piwnica </t>
  </si>
  <si>
    <t xml:space="preserve">Powierzchnia okien </t>
  </si>
  <si>
    <t>Powierzchnia  drzwi</t>
  </si>
  <si>
    <t>parter klub</t>
  </si>
  <si>
    <t>I piętro klub</t>
  </si>
  <si>
    <r>
      <t>Powierzchnia pomieszczeń m</t>
    </r>
    <r>
      <rPr>
        <vertAlign val="superscript"/>
        <sz val="7"/>
        <rFont val="Arial"/>
        <family val="2"/>
      </rPr>
      <t>2</t>
    </r>
  </si>
  <si>
    <r>
      <t>Powierzchnia w m</t>
    </r>
    <r>
      <rPr>
        <vertAlign val="superscript"/>
        <sz val="7"/>
        <rFont val="Arial"/>
        <family val="2"/>
      </rPr>
      <t>2</t>
    </r>
  </si>
  <si>
    <r>
      <t>Powierzchnia w m</t>
    </r>
    <r>
      <rPr>
        <vertAlign val="superscript"/>
        <sz val="7"/>
        <rFont val="Arial"/>
        <family val="2"/>
      </rPr>
      <t>2</t>
    </r>
  </si>
  <si>
    <t xml:space="preserve">Okna do których wymagany jest sprzęt do pracy na wysokości </t>
  </si>
  <si>
    <t>A</t>
  </si>
  <si>
    <t>B</t>
  </si>
  <si>
    <t>C</t>
  </si>
  <si>
    <t>D</t>
  </si>
  <si>
    <t>Budynek nr 1 A</t>
  </si>
  <si>
    <t>Budynek nr 5 A</t>
  </si>
  <si>
    <t>Budynek nr 23 A</t>
  </si>
  <si>
    <t>Budynek nr 14 A</t>
  </si>
  <si>
    <t>Budynek nr 36 A</t>
  </si>
  <si>
    <t>Budynek nr 71 A</t>
  </si>
  <si>
    <t>Budynek nr 20  A</t>
  </si>
  <si>
    <t>Budynek nr 21  A</t>
  </si>
  <si>
    <t>Budynek nr 25  A</t>
  </si>
  <si>
    <t>Budynek nr 33 A</t>
  </si>
  <si>
    <t>Budynek nr 64 A</t>
  </si>
  <si>
    <t>Budynek nr 75 A</t>
  </si>
  <si>
    <t>Budynek nr 80 A</t>
  </si>
  <si>
    <t>Budynek nr 2 A</t>
  </si>
  <si>
    <t>Budynek nr 6 A</t>
  </si>
  <si>
    <t>Budynek nr 7 A</t>
  </si>
  <si>
    <t>Budynek nr 9 A</t>
  </si>
  <si>
    <t>Budynek nr 52 A</t>
  </si>
  <si>
    <t>Budynek nr 30 A</t>
  </si>
  <si>
    <t>Budynek nr 31 A</t>
  </si>
  <si>
    <t>Budynek nr 16 A</t>
  </si>
  <si>
    <t>Budynek nr 22 A</t>
  </si>
  <si>
    <t>Budynek nr 32 A</t>
  </si>
  <si>
    <t>Budynek nr 18  A</t>
  </si>
  <si>
    <t>Budynek nr 20 A</t>
  </si>
  <si>
    <t>Budynek nr 24 A</t>
  </si>
  <si>
    <t>Budynek nr 8 A</t>
  </si>
  <si>
    <t>Budynek nr 34 A</t>
  </si>
  <si>
    <t>Budynek nr 37 A</t>
  </si>
  <si>
    <t>Budynek nr 40 A</t>
  </si>
  <si>
    <t>Budynek nr 59 A</t>
  </si>
  <si>
    <t>Budynek nr 18 A</t>
  </si>
  <si>
    <t xml:space="preserve">I piętro </t>
  </si>
  <si>
    <t>IV piętro</t>
  </si>
  <si>
    <t>Budynek nr 57 A</t>
  </si>
  <si>
    <t>Budynek nr 85 A</t>
  </si>
  <si>
    <t>RAZEM KOMPLEKS LOTNISKOWY</t>
  </si>
  <si>
    <t>KOMPLEKS Świdwin ul. Wiejska</t>
  </si>
  <si>
    <t>Świdwin kopleks koszarowy</t>
  </si>
  <si>
    <t>Świdwin kopleks lotniskowy</t>
  </si>
  <si>
    <t>Świdwin ul. Wiejska</t>
  </si>
  <si>
    <t>Sekcja Obsługi Infrastruktury  Świdwin</t>
  </si>
  <si>
    <t>Budynek nr 65 A</t>
  </si>
  <si>
    <t>UWAGA: Wykładzina PCV typu RONDO 42 Typ Sport - nie wymaga specjalnych środków chemicznych,konserwacja wg standardów ogólnie przyjętych</t>
  </si>
  <si>
    <t>Trzebiatów  b.6</t>
  </si>
  <si>
    <t>Trzebiatów  b.5</t>
  </si>
  <si>
    <t>KOMPLEKS TRZEBIATÓW UL. ZAGÓRSKA 22</t>
  </si>
  <si>
    <t>Dywany dodatkowe</t>
  </si>
  <si>
    <t>poddasze</t>
  </si>
  <si>
    <t>parter</t>
  </si>
  <si>
    <t>zasłony</t>
  </si>
  <si>
    <t>Powierzchnia ścian (lamperie,panele itp.)</t>
  </si>
  <si>
    <t>RAZEM KOMPLEKS TRZEBIATÓW</t>
  </si>
  <si>
    <t>Pruszcz Gryficki</t>
  </si>
  <si>
    <t>Zamawiający podaje powierzchnie okien , drzwi i ścian zmywalnych oraz powierzchnię dodatkowych dywanów</t>
  </si>
  <si>
    <t xml:space="preserve">RAZEM: </t>
  </si>
  <si>
    <t>Ogółem Sekcja Obsługi Infrastruktury Świdwin</t>
  </si>
  <si>
    <t xml:space="preserve">RAZEM SOI ŚWIDWIN -wg podziału obiektów kubaturowych na grupy </t>
  </si>
  <si>
    <t>grupy obiektów</t>
  </si>
  <si>
    <t>SEKCJA OBSŁUGI INFRASTRUKTURY</t>
  </si>
  <si>
    <t>OGÓŁEM SOI  MRZEŻYNO</t>
  </si>
  <si>
    <t>CZĘŚĆ II TRZEBIATÓW</t>
  </si>
  <si>
    <t>OGÓŁEM SOI TRZEBIATÓW</t>
  </si>
  <si>
    <t>RAZEM SOI TRZEBIATÓW</t>
  </si>
  <si>
    <t>RAZEM SOI MRZEŻYNO-wg podziału obiektów kubaturowych na grupy</t>
  </si>
  <si>
    <t>Nr budynku</t>
  </si>
  <si>
    <r>
      <t>Powierzchnia pomieszczeń m</t>
    </r>
    <r>
      <rPr>
        <vertAlign val="superscript"/>
        <sz val="8"/>
        <color indexed="8"/>
        <rFont val="Arial"/>
        <family val="2"/>
      </rPr>
      <t>2</t>
    </r>
  </si>
  <si>
    <r>
      <t>Powierzchnia w m</t>
    </r>
    <r>
      <rPr>
        <vertAlign val="superscript"/>
        <sz val="8"/>
        <color indexed="8"/>
        <rFont val="Arial"/>
        <family val="2"/>
      </rPr>
      <t>2</t>
    </r>
  </si>
  <si>
    <r>
      <t>m</t>
    </r>
    <r>
      <rPr>
        <vertAlign val="superscript"/>
        <sz val="8"/>
        <rFont val="Arial"/>
        <family val="2"/>
      </rPr>
      <t>2</t>
    </r>
  </si>
  <si>
    <r>
      <t>m</t>
    </r>
    <r>
      <rPr>
        <vertAlign val="superscript"/>
        <sz val="8"/>
        <color indexed="8"/>
        <rFont val="Arial"/>
        <family val="2"/>
      </rPr>
      <t>2</t>
    </r>
  </si>
  <si>
    <r>
      <t>Powierzchnia pomieszczeń m</t>
    </r>
    <r>
      <rPr>
        <vertAlign val="superscript"/>
        <sz val="8"/>
        <rFont val="Arial"/>
        <family val="2"/>
      </rPr>
      <t>2</t>
    </r>
  </si>
  <si>
    <r>
      <t>Powierzchnia w m</t>
    </r>
    <r>
      <rPr>
        <vertAlign val="superscript"/>
        <sz val="8"/>
        <rFont val="Arial"/>
        <family val="2"/>
      </rPr>
      <t>2</t>
    </r>
  </si>
  <si>
    <t>Kompleks inny ul. Wojska Polskiego</t>
  </si>
  <si>
    <t>KOMPLEKS KOSZAROWY UL.WOJSKA POLSKIEGO</t>
  </si>
  <si>
    <t xml:space="preserve">RAZEM KOMPLEKS INNY UL. WOJSKA POLSKIEGO </t>
  </si>
  <si>
    <t xml:space="preserve">Nr budynku </t>
  </si>
  <si>
    <t>powierzchni wewnętrznej wskazanej w formularzu cenowym.</t>
  </si>
  <si>
    <t xml:space="preserve">Dywany dodatkowe </t>
  </si>
  <si>
    <r>
      <t xml:space="preserve">                    Uwaga :siatka  w oknach 21m</t>
    </r>
    <r>
      <rPr>
        <b/>
        <vertAlign val="superscript"/>
        <sz val="8"/>
        <rFont val="Arial"/>
        <family val="2"/>
      </rPr>
      <t>2</t>
    </r>
  </si>
  <si>
    <t xml:space="preserve">                Budynek nr 3 A</t>
  </si>
  <si>
    <t>RAZEM KOMPLEKS  ul. Zagórska 21</t>
  </si>
  <si>
    <t>KOMPLEKS 5344 PRUSZCZ GRYFICKI</t>
  </si>
  <si>
    <t>RAZEM KOMPLEKS PRUSZCZ GRYFICKI</t>
  </si>
  <si>
    <t xml:space="preserve">                         </t>
  </si>
  <si>
    <t>KOMPLEKS TRZEBIATÓW UL. ZAGÓRSKA 21</t>
  </si>
  <si>
    <t xml:space="preserve">                          KOMPLEKS ul. Zagórska 20</t>
  </si>
  <si>
    <t>Kompleks koszarowy ul. Wojska Polskiego 1</t>
  </si>
  <si>
    <t>I pietro</t>
  </si>
  <si>
    <t>OKNA DO KTÓRYCH WYMAGANY JEST SPRZĘT DO PRACY NA WYSOKOŚCIACH</t>
  </si>
  <si>
    <t>Mrzeżyno ul. W.Polskiego kompleks koszarowy</t>
  </si>
  <si>
    <t>Mrzeżyno ul.W.Polskiego kompleks inny</t>
  </si>
  <si>
    <t>Mrzeżyno                   ul. Marynarska 4,Posterunek Obserwacyjny</t>
  </si>
  <si>
    <t>Niechorze ul.Polna 1 posterunek Obserwacyjny</t>
  </si>
  <si>
    <t xml:space="preserve">Posterunek   obserwacyjny  nr  14    ul. Marynarska  4,   Mrzeżyno  </t>
  </si>
  <si>
    <t>Posterunek   obserwacyjny  nr  13  ul. Polna 1,   Niechorze</t>
  </si>
  <si>
    <t>II piętro nadbudowa</t>
  </si>
  <si>
    <t>Mrzeżyno bud. nr 21 kompleks koszarowy</t>
  </si>
  <si>
    <t>Mrzeżyno bud. nr 24 kompleks koszarowy</t>
  </si>
  <si>
    <t>E</t>
  </si>
  <si>
    <t xml:space="preserve">Trzebiatówul.Zagórska 20 </t>
  </si>
  <si>
    <r>
      <t>Trzebiatówul.Zagórska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 21</t>
    </r>
  </si>
  <si>
    <t>F</t>
  </si>
  <si>
    <t>Z</t>
  </si>
  <si>
    <t>Budynek nr 12 A</t>
  </si>
  <si>
    <t>było E</t>
  </si>
  <si>
    <t>z</t>
  </si>
  <si>
    <t>A+B</t>
  </si>
  <si>
    <t>Budynek nr 3 A</t>
  </si>
  <si>
    <t>Budynek nr 17 A</t>
  </si>
  <si>
    <t>Budynek nr 26 A</t>
  </si>
  <si>
    <t>Budynek nr 58 A</t>
  </si>
  <si>
    <t>Budynek nr 39 B</t>
  </si>
  <si>
    <t>Budynek nr 2 C</t>
  </si>
  <si>
    <t>Budynek nr 11 C</t>
  </si>
  <si>
    <t>Budynek nr 13 C</t>
  </si>
  <si>
    <t>Budynek nr 22 C</t>
  </si>
  <si>
    <t>Budynek nr 38 C</t>
  </si>
  <si>
    <t>Budynek nr 59 C</t>
  </si>
  <si>
    <t>Budynek nr 61 C</t>
  </si>
  <si>
    <t>Budynek nr 83 C</t>
  </si>
  <si>
    <t>Budynek nr 93 C</t>
  </si>
  <si>
    <t>Budynek nr 280 C</t>
  </si>
  <si>
    <t>Budynek nr 1 D</t>
  </si>
  <si>
    <t>Budynek nr 44 D</t>
  </si>
  <si>
    <t>Budynek nr 56 D</t>
  </si>
  <si>
    <t>Budynek nr 76 D</t>
  </si>
  <si>
    <t>Budynek nr 78 D</t>
  </si>
  <si>
    <t>Budynek nr 12 D</t>
  </si>
  <si>
    <t>Budynek nr 29 D</t>
  </si>
  <si>
    <t>Budynek nr 90 D</t>
  </si>
  <si>
    <t>Budynek nr 89 D</t>
  </si>
  <si>
    <t>Budynek nr 12 E- pokoje gościnne</t>
  </si>
  <si>
    <t>Budynek nr 21 A</t>
  </si>
  <si>
    <t>Budynek nr 6 B</t>
  </si>
  <si>
    <t>Budynek nr 24 C</t>
  </si>
  <si>
    <t>Budynek nr 54 C</t>
  </si>
  <si>
    <t>Budynek nr 58 C</t>
  </si>
  <si>
    <t>Budynek nr 76 B</t>
  </si>
  <si>
    <t>Budynek nr  49 D</t>
  </si>
  <si>
    <t>Budynek nr 66 D</t>
  </si>
  <si>
    <t>Budynek nr 73 D</t>
  </si>
  <si>
    <t>Budynek nr 99 D</t>
  </si>
  <si>
    <t>Budynek nr 30 - D</t>
  </si>
  <si>
    <t>Budynek nr 4 A</t>
  </si>
  <si>
    <t>Budynek nr 36 D</t>
  </si>
  <si>
    <r>
      <t>wyłączniei nformacyjnie w celu umożliwienia właściwej wyceny 1 m</t>
    </r>
    <r>
      <rPr>
        <vertAlign val="superscript"/>
        <sz val="8"/>
        <rFont val="Arial"/>
        <family val="2"/>
      </rPr>
      <t xml:space="preserve">2 </t>
    </r>
  </si>
  <si>
    <t>CZĘŚĆ I Świdwin</t>
  </si>
  <si>
    <t>OGÓŁEM</t>
  </si>
  <si>
    <t>Budynek nr  115 C</t>
  </si>
  <si>
    <r>
      <t>m</t>
    </r>
    <r>
      <rPr>
        <vertAlign val="superscript"/>
        <sz val="7"/>
        <color indexed="8"/>
        <rFont val="Arial"/>
        <family val="2"/>
      </rPr>
      <t>2</t>
    </r>
  </si>
  <si>
    <t>Budynki grupy A</t>
  </si>
  <si>
    <t>piętro</t>
  </si>
  <si>
    <t xml:space="preserve">Budynek nr 97 D </t>
  </si>
  <si>
    <t xml:space="preserve">Budynek nr 98 D </t>
  </si>
  <si>
    <t>Budynek nr 2 - D</t>
  </si>
  <si>
    <t>Budynek nr 9 - D</t>
  </si>
  <si>
    <t>Budynek nr 12 - D</t>
  </si>
  <si>
    <t>Budynek nr 70 D</t>
  </si>
  <si>
    <t>Budynek nr 33 D</t>
  </si>
  <si>
    <t>Budynek nr 10 D</t>
  </si>
  <si>
    <r>
      <t>m</t>
    </r>
    <r>
      <rPr>
        <vertAlign val="superscript"/>
        <sz val="7"/>
        <rFont val="Arial"/>
        <family val="2"/>
      </rPr>
      <t>2</t>
    </r>
  </si>
  <si>
    <t xml:space="preserve">Budynek nr 25 C  </t>
  </si>
  <si>
    <t>Budynek nr 84 A</t>
  </si>
  <si>
    <t xml:space="preserve">Budynek nr 95 C  </t>
  </si>
  <si>
    <t>Powierzchnia ścian zmywalnych(lamperie,panele itp.)</t>
  </si>
  <si>
    <t>Powierzchnia ścian zmywalnych
(lamperia, panele, itp.)</t>
  </si>
  <si>
    <t>Lokalizacja powierzchni</t>
  </si>
  <si>
    <t>Powierzchnia w m2</t>
  </si>
  <si>
    <t>Powierzchnia toalet</t>
  </si>
  <si>
    <t>Werticale</t>
  </si>
  <si>
    <t>Dywany na części podłogi</t>
  </si>
  <si>
    <t>II pietro</t>
  </si>
  <si>
    <t>OGÓŁEM ZESTAWIENIE POWIERZCHNI BUDYNKÓW</t>
  </si>
  <si>
    <r>
      <t>Powierzchnia okna m</t>
    </r>
    <r>
      <rPr>
        <b/>
        <vertAlign val="superscript"/>
        <sz val="10"/>
        <rFont val="Arial"/>
        <family val="2"/>
      </rPr>
      <t>2</t>
    </r>
  </si>
  <si>
    <t>KOMPLEKS KOSZAROWY</t>
  </si>
  <si>
    <r>
      <t>Powierzchnia okien - m</t>
    </r>
    <r>
      <rPr>
        <b/>
        <vertAlign val="superscript"/>
        <sz val="8"/>
        <color indexed="8"/>
        <rFont val="Arial"/>
        <family val="2"/>
      </rPr>
      <t>2</t>
    </r>
  </si>
  <si>
    <t>Razem kompleks koszarowy</t>
  </si>
  <si>
    <t>KOMPLEKS LOTNISKOWY</t>
  </si>
  <si>
    <t>Budynek nr 5 D</t>
  </si>
  <si>
    <t>Budynek 6 D</t>
  </si>
  <si>
    <t>Budynek nr 27 D</t>
  </si>
  <si>
    <t>Budynek nr 28 D</t>
  </si>
  <si>
    <r>
      <t>UWAGA: SIATKA W OKNACH - 15,30M</t>
    </r>
    <r>
      <rPr>
        <b/>
        <vertAlign val="superscript"/>
        <sz val="8"/>
        <rFont val="Arial"/>
        <family val="2"/>
      </rPr>
      <t>2</t>
    </r>
  </si>
  <si>
    <t>RAZEM KOMPLEKS  KOSZAROWY</t>
  </si>
  <si>
    <t xml:space="preserve">KOMPLEKS LOTNISKOWY Świdwin ul. Połczyńska 32 </t>
  </si>
  <si>
    <t>KOMPLEKS KOSZAROWY, Świdwin ul. Połczyńska 32</t>
  </si>
  <si>
    <t>Budynek nr 82 D</t>
  </si>
  <si>
    <r>
      <t>Powierzchnia okien  m</t>
    </r>
    <r>
      <rPr>
        <b/>
        <vertAlign val="superscript"/>
        <sz val="8"/>
        <color indexed="8"/>
        <rFont val="Arial"/>
        <family val="2"/>
      </rPr>
      <t>2</t>
    </r>
  </si>
  <si>
    <r>
      <t>m</t>
    </r>
    <r>
      <rPr>
        <b/>
        <vertAlign val="superscript"/>
        <sz val="11"/>
        <rFont val="Arial"/>
        <family val="2"/>
      </rPr>
      <t>2</t>
    </r>
  </si>
  <si>
    <t>Budynek nr 60 D</t>
  </si>
  <si>
    <t>Budynek nr 67 D</t>
  </si>
  <si>
    <t xml:space="preserve">bud 1 </t>
  </si>
  <si>
    <t xml:space="preserve">bud 2 </t>
  </si>
  <si>
    <t xml:space="preserve">bud 4 </t>
  </si>
  <si>
    <t xml:space="preserve">bud 5 </t>
  </si>
  <si>
    <t>Zamawiający podaje powierzchnie okien , drzwi, ścian zmywalnych oraz powierzchnię dodatkowych dywanów</t>
  </si>
  <si>
    <r>
      <t>wyłącznie informacyjnie w celu umożliwienia właściwej wyceny 1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powierzchni wewnętrznej wskazanej w formularzu cenowym</t>
    </r>
  </si>
  <si>
    <t>CZĘŚĆ III TRZEBIATÓW</t>
  </si>
  <si>
    <t>CZĘŚĆ II MRZEŻYNO</t>
  </si>
  <si>
    <t>Budynek nr 21 D</t>
  </si>
  <si>
    <t>SEKCJA OBSŁUGI INFERASTRUKTURY</t>
  </si>
  <si>
    <t>CZĘŚĆ IV MIROSŁAWIEC</t>
  </si>
  <si>
    <t>RAZEM POWIERZCHNIE BUDYNKÓW W KOMPLEKSIE KOSZAROWYM</t>
  </si>
  <si>
    <t>RAZEM POWIERZCHNIE BUDYNKÓW W KOMPLEKSIE LOTNISKOWYM</t>
  </si>
  <si>
    <t xml:space="preserve">Budynek nr 4 A  </t>
  </si>
  <si>
    <t xml:space="preserve">Budynek nr 5 A  </t>
  </si>
  <si>
    <t xml:space="preserve">Budynek nr 9 A </t>
  </si>
  <si>
    <t xml:space="preserve">Budynek nr 10 A </t>
  </si>
  <si>
    <t>Budynek nr 11 A</t>
  </si>
  <si>
    <t xml:space="preserve">Budynek nr 16 C </t>
  </si>
  <si>
    <t>Budynek nr 26 C</t>
  </si>
  <si>
    <t>Budynek nr 49 C</t>
  </si>
  <si>
    <t>Budynek nr 51 A</t>
  </si>
  <si>
    <t>Budynek nr 82 A</t>
  </si>
  <si>
    <t>Budynek nr 84 C</t>
  </si>
  <si>
    <t xml:space="preserve">Budynek nr 13 C </t>
  </si>
  <si>
    <t>Budynek nr 85 C garaż</t>
  </si>
  <si>
    <t>Budynek nr 86 C garaż</t>
  </si>
  <si>
    <t xml:space="preserve">Budynek nr 93 A </t>
  </si>
  <si>
    <t>Budynek nr 94 A</t>
  </si>
  <si>
    <t>TYP A</t>
  </si>
  <si>
    <t>TYP C</t>
  </si>
  <si>
    <t>Budynek nr 14 C</t>
  </si>
  <si>
    <t>Budynek nr 67 A</t>
  </si>
  <si>
    <t>Budynek nr 98 A</t>
  </si>
  <si>
    <t>Budynek nr 118  A</t>
  </si>
  <si>
    <t>Budynek nr 120 A</t>
  </si>
  <si>
    <t>Budynek nr 125 C</t>
  </si>
  <si>
    <t>Budynek nr 133 C garaż</t>
  </si>
  <si>
    <t>Budynek nr 136 C</t>
  </si>
  <si>
    <t>Budynek nr 166 A</t>
  </si>
  <si>
    <t>Budynek nr 248 A</t>
  </si>
  <si>
    <t>Budynek nr 250 C</t>
  </si>
  <si>
    <t>Budynek nr 259 A</t>
  </si>
  <si>
    <t>Budynek nr 63 C</t>
  </si>
  <si>
    <t>Podział obiektów wg grup</t>
  </si>
  <si>
    <t xml:space="preserve">            KOMPLEKS LOTNISKOWY</t>
  </si>
  <si>
    <t>Budynek nr 99 A</t>
  </si>
  <si>
    <t xml:space="preserve">Budynek nr 24 A </t>
  </si>
  <si>
    <t>Zamawiający podaje powierzchnie okien , drzwi i ścian zmywalnych oraz powierzchnię dodatkowych dywanów wyłącznie informacyjnie w celu</t>
  </si>
  <si>
    <r>
      <t>umożliwienia właściwej wycena 1m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powierzchni wewnętrznej wskazanej w formularzu cenowym</t>
    </r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</si>
</sst>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[$-415]d\ mmmm\ yyyy"/>
    <numFmt numFmtId="166" formatCode="#,##0;[Red]#,##0"/>
    <numFmt numFmtId="167" formatCode="#,##0.00;[Red]#,##0.00"/>
    <numFmt numFmtId="168" formatCode="#,##0.00\ _z_ł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\ &quot;zł&quot;"/>
    <numFmt numFmtId="174" formatCode="#,##0.0"/>
    <numFmt numFmtId="175" formatCode="0.00;[Red]0.00"/>
    <numFmt numFmtId="176" formatCode="#,##0.000"/>
    <numFmt numFmtId="177" formatCode="#,##0.0000"/>
    <numFmt numFmtId="178" formatCode="0.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_-* #,##0.0000\ _z_ł_-;\-* #,##0.0000\ _z_ł_-;_-* &quot;-&quot;????\ _z_ł_-;_-@_-"/>
    <numFmt numFmtId="182" formatCode="0.000"/>
    <numFmt numFmtId="183" formatCode="_-* #,##0.0\ _z_ł_-;\-* #,##0.0\ _z_ł_-;_-* &quot;-&quot;??\ _z_ł_-;_-@_-"/>
    <numFmt numFmtId="184" formatCode="0.0000"/>
  </numFmts>
  <fonts count="96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4"/>
      <color indexed="12"/>
      <name val="Arial"/>
      <family val="2"/>
    </font>
    <font>
      <b/>
      <sz val="8"/>
      <name val="Arial"/>
      <family val="2"/>
    </font>
    <font>
      <b/>
      <sz val="14"/>
      <color indexed="20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2"/>
      <color indexed="8"/>
      <name val="Czcionka tekstu podstawowego"/>
      <family val="0"/>
    </font>
    <font>
      <vertAlign val="superscript"/>
      <sz val="7"/>
      <color indexed="8"/>
      <name val="Arial"/>
      <family val="2"/>
    </font>
    <font>
      <sz val="8"/>
      <color indexed="10"/>
      <name val="Arial"/>
      <family val="2"/>
    </font>
    <font>
      <vertAlign val="superscript"/>
      <sz val="7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"/>
      <family val="2"/>
    </font>
    <font>
      <b/>
      <i/>
      <sz val="12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i/>
      <sz val="8"/>
      <name val="Arial"/>
      <family val="2"/>
    </font>
    <font>
      <b/>
      <sz val="12"/>
      <color indexed="12"/>
      <name val="Arial"/>
      <family val="2"/>
    </font>
    <font>
      <i/>
      <sz val="12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8"/>
      <color indexed="8"/>
      <name val="Arial"/>
      <family val="2"/>
    </font>
    <font>
      <b/>
      <vertAlign val="superscript"/>
      <sz val="11"/>
      <name val="Arial"/>
      <family val="2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sz val="16"/>
      <color indexed="17"/>
      <name val="Calibri"/>
      <family val="2"/>
    </font>
    <font>
      <sz val="16"/>
      <color indexed="52"/>
      <name val="Calibri"/>
      <family val="2"/>
    </font>
    <font>
      <b/>
      <sz val="16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60"/>
      <name val="Calibri"/>
      <family val="2"/>
    </font>
    <font>
      <b/>
      <sz val="16"/>
      <color indexed="52"/>
      <name val="Calibri"/>
      <family val="2"/>
    </font>
    <font>
      <b/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10"/>
      <name val="Calibri"/>
      <family val="2"/>
    </font>
    <font>
      <b/>
      <sz val="18"/>
      <color indexed="56"/>
      <name val="Cambria"/>
      <family val="2"/>
    </font>
    <font>
      <sz val="16"/>
      <color indexed="20"/>
      <name val="Calibri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sz val="7"/>
      <color indexed="10"/>
      <name val="Arial"/>
      <family val="2"/>
    </font>
    <font>
      <sz val="8"/>
      <color indexed="40"/>
      <name val="Arial"/>
      <family val="2"/>
    </font>
    <font>
      <sz val="8"/>
      <name val="Tahoma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sz val="16"/>
      <color rgb="FF006100"/>
      <name val="Calibri"/>
      <family val="2"/>
    </font>
    <font>
      <sz val="16"/>
      <color rgb="FFFA7D00"/>
      <name val="Calibri"/>
      <family val="2"/>
    </font>
    <font>
      <b/>
      <sz val="16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9C6500"/>
      <name val="Calibri"/>
      <family val="2"/>
    </font>
    <font>
      <b/>
      <sz val="16"/>
      <color rgb="FFFA7D00"/>
      <name val="Calibri"/>
      <family val="2"/>
    </font>
    <font>
      <b/>
      <sz val="16"/>
      <color theme="1"/>
      <name val="Calibri"/>
      <family val="2"/>
    </font>
    <font>
      <i/>
      <sz val="16"/>
      <color rgb="FF7F7F7F"/>
      <name val="Calibri"/>
      <family val="2"/>
    </font>
    <font>
      <sz val="16"/>
      <color rgb="FFFF0000"/>
      <name val="Calibri"/>
      <family val="2"/>
    </font>
    <font>
      <b/>
      <sz val="18"/>
      <color theme="3"/>
      <name val="Cambria"/>
      <family val="2"/>
    </font>
    <font>
      <sz val="16"/>
      <color rgb="FF9C0006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7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B0F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ck">
        <color indexed="10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10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10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10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10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10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ck">
        <color indexed="10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>
        <color indexed="10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 style="thin"/>
      <top style="medium"/>
      <bottom style="medium"/>
    </border>
    <border>
      <left style="medium">
        <color rgb="FFFF0000"/>
      </left>
      <right style="thin"/>
      <top>
        <color indexed="63"/>
      </top>
      <bottom style="thin"/>
    </border>
    <border>
      <left style="medium">
        <color rgb="FFFF0000"/>
      </left>
      <right style="thin"/>
      <top style="thin"/>
      <bottom style="thin"/>
    </border>
    <border>
      <left style="medium">
        <color rgb="FFFF0000"/>
      </left>
      <right style="thin"/>
      <top style="thin"/>
      <bottom>
        <color indexed="63"/>
      </bottom>
    </border>
    <border>
      <left style="medium">
        <color rgb="FFFF0000"/>
      </left>
      <right style="medium"/>
      <top style="medium"/>
      <bottom style="medium"/>
    </border>
    <border>
      <left style="thin">
        <color rgb="FFFF0000"/>
      </left>
      <right style="thin"/>
      <top>
        <color indexed="63"/>
      </top>
      <bottom>
        <color indexed="63"/>
      </bottom>
    </border>
    <border>
      <left style="thin">
        <color rgb="FFFF0000"/>
      </left>
      <right style="thin"/>
      <top style="medium"/>
      <bottom style="medium"/>
    </border>
    <border>
      <left style="thick">
        <color rgb="FFFF0000"/>
      </left>
      <right style="thin"/>
      <top>
        <color indexed="63"/>
      </top>
      <bottom style="thin"/>
    </border>
    <border>
      <left style="thick">
        <color rgb="FFFF0000"/>
      </left>
      <right style="thin"/>
      <top style="thin"/>
      <bottom style="thin"/>
    </border>
    <border>
      <left style="thick">
        <color rgb="FFFF0000"/>
      </left>
      <right style="thin"/>
      <top style="thin"/>
      <bottom>
        <color indexed="63"/>
      </bottom>
    </border>
    <border>
      <left style="thick">
        <color rgb="FFFF0000"/>
      </left>
      <right style="thin"/>
      <top style="medium"/>
      <bottom style="medium"/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ck">
        <color rgb="FFFF0000"/>
      </left>
      <right style="thin"/>
      <top/>
      <bottom style="medium"/>
    </border>
    <border>
      <left style="medium"/>
      <right style="thick">
        <color indexed="10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rgb="FFFF0000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10"/>
      </right>
      <top style="medium"/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10"/>
      </right>
      <top style="thin">
        <color indexed="8"/>
      </top>
      <bottom style="medium"/>
    </border>
    <border>
      <left style="thin">
        <color indexed="8"/>
      </left>
      <right style="thick">
        <color indexed="10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10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ck">
        <color indexed="10"/>
      </right>
      <top/>
      <bottom style="thin"/>
    </border>
    <border>
      <left style="thin"/>
      <right style="thick">
        <color indexed="10"/>
      </right>
      <top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ck">
        <color rgb="FFFF0000"/>
      </left>
      <right style="thin"/>
      <top style="medium"/>
      <bottom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>
        <color indexed="10"/>
      </right>
      <top style="medium"/>
      <bottom style="thin"/>
    </border>
    <border>
      <left style="thin"/>
      <right style="thick">
        <color indexed="10"/>
      </right>
      <top style="medium"/>
      <bottom style="thin"/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10"/>
      </left>
      <right style="thin">
        <color indexed="8"/>
      </right>
      <top style="medium"/>
      <bottom style="medium">
        <color indexed="8"/>
      </bottom>
    </border>
    <border>
      <left style="medium">
        <color indexed="10"/>
      </left>
      <right style="thin">
        <color indexed="8"/>
      </right>
      <top style="medium">
        <color indexed="8"/>
      </top>
      <bottom style="medium"/>
    </border>
    <border>
      <left style="medium">
        <color indexed="10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10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10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1" fillId="0" borderId="3" applyNumberFormat="0" applyFill="0" applyAlignment="0" applyProtection="0"/>
    <xf numFmtId="0" fontId="72" fillId="29" borderId="4" applyNumberFormat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8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15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33" borderId="0" xfId="0" applyFont="1" applyFill="1" applyAlignment="1">
      <alignment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center" vertical="center"/>
    </xf>
    <xf numFmtId="4" fontId="16" fillId="34" borderId="13" xfId="0" applyNumberFormat="1" applyFont="1" applyFill="1" applyBorder="1" applyAlignment="1">
      <alignment horizontal="center" vertical="center"/>
    </xf>
    <xf numFmtId="4" fontId="16" fillId="34" borderId="14" xfId="0" applyNumberFormat="1" applyFont="1" applyFill="1" applyBorder="1" applyAlignment="1">
      <alignment horizontal="center" vertical="center"/>
    </xf>
    <xf numFmtId="4" fontId="16" fillId="34" borderId="15" xfId="0" applyNumberFormat="1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horizontal="center" vertical="center"/>
    </xf>
    <xf numFmtId="4" fontId="15" fillId="0" borderId="18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0" borderId="0" xfId="0" applyFont="1" applyAlignment="1">
      <alignment/>
    </xf>
    <xf numFmtId="0" fontId="10" fillId="33" borderId="0" xfId="0" applyFont="1" applyFill="1" applyAlignment="1">
      <alignment/>
    </xf>
    <xf numFmtId="0" fontId="15" fillId="33" borderId="19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4" fontId="12" fillId="33" borderId="15" xfId="0" applyNumberFormat="1" applyFont="1" applyFill="1" applyBorder="1" applyAlignment="1">
      <alignment horizontal="center" vertical="center"/>
    </xf>
    <xf numFmtId="4" fontId="12" fillId="33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17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7" fillId="0" borderId="21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/>
    </xf>
    <xf numFmtId="2" fontId="15" fillId="0" borderId="0" xfId="0" applyNumberFormat="1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/>
    </xf>
    <xf numFmtId="2" fontId="15" fillId="0" borderId="0" xfId="0" applyNumberFormat="1" applyFont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1" fillId="0" borderId="18" xfId="0" applyFont="1" applyFill="1" applyBorder="1" applyAlignment="1">
      <alignment horizontal="center"/>
    </xf>
    <xf numFmtId="2" fontId="4" fillId="0" borderId="0" xfId="0" applyNumberFormat="1" applyFont="1" applyAlignment="1">
      <alignment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4" fontId="12" fillId="33" borderId="25" xfId="0" applyNumberFormat="1" applyFont="1" applyFill="1" applyBorder="1" applyAlignment="1">
      <alignment horizontal="center" vertical="center"/>
    </xf>
    <xf numFmtId="4" fontId="12" fillId="33" borderId="26" xfId="0" applyNumberFormat="1" applyFont="1" applyFill="1" applyBorder="1" applyAlignment="1">
      <alignment horizontal="center" vertical="center"/>
    </xf>
    <xf numFmtId="4" fontId="12" fillId="33" borderId="16" xfId="0" applyNumberFormat="1" applyFont="1" applyFill="1" applyBorder="1" applyAlignment="1">
      <alignment horizontal="center" vertical="center"/>
    </xf>
    <xf numFmtId="4" fontId="15" fillId="0" borderId="27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2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4" fontId="12" fillId="33" borderId="30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13" fillId="0" borderId="0" xfId="0" applyFont="1" applyAlignment="1">
      <alignment horizontal="center"/>
    </xf>
    <xf numFmtId="43" fontId="0" fillId="0" borderId="0" xfId="0" applyNumberFormat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2" fontId="0" fillId="0" borderId="0" xfId="0" applyNumberFormat="1" applyFill="1" applyAlignment="1">
      <alignment/>
    </xf>
    <xf numFmtId="4" fontId="15" fillId="0" borderId="31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4" fontId="12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 wrapText="1"/>
    </xf>
    <xf numFmtId="43" fontId="1" fillId="0" borderId="32" xfId="42" applyFont="1" applyFill="1" applyBorder="1" applyAlignment="1">
      <alignment vertical="top" wrapText="1"/>
    </xf>
    <xf numFmtId="43" fontId="1" fillId="0" borderId="33" xfId="42" applyFont="1" applyFill="1" applyBorder="1" applyAlignment="1">
      <alignment vertical="top" wrapText="1"/>
    </xf>
    <xf numFmtId="0" fontId="1" fillId="0" borderId="34" xfId="0" applyFont="1" applyFill="1" applyBorder="1" applyAlignment="1">
      <alignment horizontal="center" vertical="top" wrapText="1"/>
    </xf>
    <xf numFmtId="4" fontId="12" fillId="0" borderId="25" xfId="0" applyNumberFormat="1" applyFont="1" applyFill="1" applyBorder="1" applyAlignment="1">
      <alignment horizontal="center" vertical="center"/>
    </xf>
    <xf numFmtId="0" fontId="15" fillId="34" borderId="35" xfId="0" applyFont="1" applyFill="1" applyBorder="1" applyAlignment="1">
      <alignment horizontal="center" vertical="center" wrapText="1"/>
    </xf>
    <xf numFmtId="0" fontId="15" fillId="34" borderId="21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/>
    </xf>
    <xf numFmtId="0" fontId="15" fillId="34" borderId="36" xfId="0" applyFont="1" applyFill="1" applyBorder="1" applyAlignment="1">
      <alignment horizontal="center" vertical="center" wrapText="1"/>
    </xf>
    <xf numFmtId="0" fontId="15" fillId="34" borderId="20" xfId="0" applyFont="1" applyFill="1" applyBorder="1" applyAlignment="1">
      <alignment horizontal="center" vertical="center" wrapText="1"/>
    </xf>
    <xf numFmtId="0" fontId="15" fillId="34" borderId="28" xfId="0" applyFont="1" applyFill="1" applyBorder="1" applyAlignment="1">
      <alignment horizontal="center" vertical="center" wrapText="1"/>
    </xf>
    <xf numFmtId="0" fontId="15" fillId="34" borderId="29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/>
    </xf>
    <xf numFmtId="4" fontId="12" fillId="35" borderId="15" xfId="0" applyNumberFormat="1" applyFont="1" applyFill="1" applyBorder="1" applyAlignment="1">
      <alignment horizontal="center" vertical="center"/>
    </xf>
    <xf numFmtId="0" fontId="16" fillId="35" borderId="37" xfId="0" applyFont="1" applyFill="1" applyBorder="1" applyAlignment="1">
      <alignment horizontal="center" vertical="center"/>
    </xf>
    <xf numFmtId="4" fontId="12" fillId="35" borderId="26" xfId="0" applyNumberFormat="1" applyFont="1" applyFill="1" applyBorder="1" applyAlignment="1">
      <alignment horizontal="center" vertical="center"/>
    </xf>
    <xf numFmtId="4" fontId="12" fillId="35" borderId="16" xfId="0" applyNumberFormat="1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15" fillId="0" borderId="0" xfId="0" applyFont="1" applyFill="1" applyBorder="1" applyAlignment="1">
      <alignment horizontal="right" vertical="top" wrapText="1"/>
    </xf>
    <xf numFmtId="4" fontId="1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5" fillId="0" borderId="17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5" fillId="0" borderId="19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4" fontId="16" fillId="0" borderId="15" xfId="0" applyNumberFormat="1" applyFont="1" applyFill="1" applyBorder="1" applyAlignment="1">
      <alignment horizontal="center" vertical="center"/>
    </xf>
    <xf numFmtId="0" fontId="83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2" fontId="84" fillId="0" borderId="0" xfId="0" applyNumberFormat="1" applyFont="1" applyBorder="1" applyAlignment="1">
      <alignment horizontal="left"/>
    </xf>
    <xf numFmtId="4" fontId="85" fillId="0" borderId="0" xfId="0" applyNumberFormat="1" applyFont="1" applyFill="1" applyBorder="1" applyAlignment="1">
      <alignment horizontal="center" vertical="center"/>
    </xf>
    <xf numFmtId="0" fontId="84" fillId="0" borderId="0" xfId="0" applyFont="1" applyAlignment="1">
      <alignment/>
    </xf>
    <xf numFmtId="2" fontId="3" fillId="0" borderId="0" xfId="0" applyNumberFormat="1" applyFont="1" applyFill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17" fillId="0" borderId="45" xfId="0" applyFont="1" applyBorder="1" applyAlignment="1">
      <alignment horizontal="center" vertical="center" wrapText="1"/>
    </xf>
    <xf numFmtId="2" fontId="17" fillId="0" borderId="46" xfId="0" applyNumberFormat="1" applyFont="1" applyFill="1" applyBorder="1" applyAlignment="1">
      <alignment horizontal="center" vertical="center" wrapText="1"/>
    </xf>
    <xf numFmtId="2" fontId="17" fillId="0" borderId="47" xfId="0" applyNumberFormat="1" applyFont="1" applyFill="1" applyBorder="1" applyAlignment="1">
      <alignment horizontal="center" vertical="center" wrapText="1"/>
    </xf>
    <xf numFmtId="2" fontId="17" fillId="0" borderId="48" xfId="0" applyNumberFormat="1" applyFont="1" applyFill="1" applyBorder="1" applyAlignment="1">
      <alignment horizontal="center" vertical="center" wrapText="1"/>
    </xf>
    <xf numFmtId="2" fontId="17" fillId="0" borderId="47" xfId="0" applyNumberFormat="1" applyFont="1" applyBorder="1" applyAlignment="1">
      <alignment horizontal="center" vertical="center"/>
    </xf>
    <xf numFmtId="2" fontId="17" fillId="0" borderId="47" xfId="0" applyNumberFormat="1" applyFont="1" applyFill="1" applyBorder="1" applyAlignment="1">
      <alignment horizontal="center" vertical="center"/>
    </xf>
    <xf numFmtId="2" fontId="17" fillId="0" borderId="49" xfId="0" applyNumberFormat="1" applyFont="1" applyFill="1" applyBorder="1" applyAlignment="1">
      <alignment horizontal="center" vertical="center"/>
    </xf>
    <xf numFmtId="2" fontId="17" fillId="0" borderId="50" xfId="0" applyNumberFormat="1" applyFont="1" applyBorder="1" applyAlignment="1">
      <alignment horizontal="center" vertical="center" wrapText="1"/>
    </xf>
    <xf numFmtId="2" fontId="17" fillId="0" borderId="47" xfId="0" applyNumberFormat="1" applyFont="1" applyBorder="1" applyAlignment="1">
      <alignment horizontal="center" vertical="center" wrapText="1"/>
    </xf>
    <xf numFmtId="2" fontId="17" fillId="0" borderId="48" xfId="0" applyNumberFormat="1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2" fontId="17" fillId="0" borderId="52" xfId="0" applyNumberFormat="1" applyFont="1" applyFill="1" applyBorder="1" applyAlignment="1">
      <alignment horizontal="center" vertical="center" wrapText="1"/>
    </xf>
    <xf numFmtId="2" fontId="17" fillId="0" borderId="53" xfId="0" applyNumberFormat="1" applyFont="1" applyFill="1" applyBorder="1" applyAlignment="1">
      <alignment horizontal="center" vertical="center" wrapText="1"/>
    </xf>
    <xf numFmtId="2" fontId="17" fillId="0" borderId="53" xfId="0" applyNumberFormat="1" applyFont="1" applyBorder="1" applyAlignment="1">
      <alignment horizontal="center" vertical="center"/>
    </xf>
    <xf numFmtId="2" fontId="17" fillId="0" borderId="53" xfId="0" applyNumberFormat="1" applyFont="1" applyFill="1" applyBorder="1" applyAlignment="1">
      <alignment horizontal="center" vertical="center"/>
    </xf>
    <xf numFmtId="2" fontId="17" fillId="0" borderId="54" xfId="0" applyNumberFormat="1" applyFont="1" applyFill="1" applyBorder="1" applyAlignment="1">
      <alignment horizontal="center" vertical="center"/>
    </xf>
    <xf numFmtId="2" fontId="15" fillId="0" borderId="52" xfId="0" applyNumberFormat="1" applyFont="1" applyBorder="1" applyAlignment="1">
      <alignment horizontal="center" vertical="center" wrapText="1"/>
    </xf>
    <xf numFmtId="2" fontId="17" fillId="0" borderId="53" xfId="0" applyNumberFormat="1" applyFont="1" applyBorder="1" applyAlignment="1">
      <alignment horizontal="center" vertical="center" wrapText="1"/>
    </xf>
    <xf numFmtId="2" fontId="17" fillId="0" borderId="55" xfId="0" applyNumberFormat="1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/>
    </xf>
    <xf numFmtId="2" fontId="17" fillId="36" borderId="52" xfId="0" applyNumberFormat="1" applyFont="1" applyFill="1" applyBorder="1" applyAlignment="1">
      <alignment horizontal="center" vertical="center" wrapText="1"/>
    </xf>
    <xf numFmtId="2" fontId="17" fillId="36" borderId="53" xfId="0" applyNumberFormat="1" applyFont="1" applyFill="1" applyBorder="1" applyAlignment="1">
      <alignment horizontal="center" vertical="center" wrapText="1"/>
    </xf>
    <xf numFmtId="2" fontId="17" fillId="0" borderId="52" xfId="0" applyNumberFormat="1" applyFont="1" applyBorder="1" applyAlignment="1">
      <alignment horizontal="center" vertical="center" wrapText="1"/>
    </xf>
    <xf numFmtId="2" fontId="14" fillId="0" borderId="56" xfId="0" applyNumberFormat="1" applyFont="1" applyBorder="1" applyAlignment="1">
      <alignment horizontal="center"/>
    </xf>
    <xf numFmtId="2" fontId="15" fillId="36" borderId="57" xfId="0" applyNumberFormat="1" applyFont="1" applyFill="1" applyBorder="1" applyAlignment="1">
      <alignment horizontal="center" vertical="center" wrapText="1"/>
    </xf>
    <xf numFmtId="2" fontId="15" fillId="36" borderId="58" xfId="0" applyNumberFormat="1" applyFont="1" applyFill="1" applyBorder="1" applyAlignment="1">
      <alignment horizontal="center" vertical="center" wrapText="1"/>
    </xf>
    <xf numFmtId="2" fontId="15" fillId="0" borderId="58" xfId="0" applyNumberFormat="1" applyFont="1" applyBorder="1" applyAlignment="1">
      <alignment horizontal="center" vertical="top" wrapText="1"/>
    </xf>
    <xf numFmtId="2" fontId="15" fillId="0" borderId="58" xfId="0" applyNumberFormat="1" applyFont="1" applyBorder="1" applyAlignment="1">
      <alignment horizontal="center" vertical="center" wrapText="1"/>
    </xf>
    <xf numFmtId="2" fontId="1" fillId="0" borderId="58" xfId="0" applyNumberFormat="1" applyFont="1" applyBorder="1" applyAlignment="1">
      <alignment horizontal="center"/>
    </xf>
    <xf numFmtId="2" fontId="1" fillId="0" borderId="58" xfId="0" applyNumberFormat="1" applyFont="1" applyBorder="1" applyAlignment="1">
      <alignment horizontal="center" vertical="center"/>
    </xf>
    <xf numFmtId="2" fontId="15" fillId="0" borderId="58" xfId="0" applyNumberFormat="1" applyFont="1" applyBorder="1" applyAlignment="1">
      <alignment horizontal="center" vertical="center"/>
    </xf>
    <xf numFmtId="2" fontId="15" fillId="0" borderId="58" xfId="0" applyNumberFormat="1" applyFont="1" applyFill="1" applyBorder="1" applyAlignment="1">
      <alignment horizontal="center" vertical="center"/>
    </xf>
    <xf numFmtId="2" fontId="15" fillId="0" borderId="59" xfId="0" applyNumberFormat="1" applyFont="1" applyFill="1" applyBorder="1" applyAlignment="1">
      <alignment horizontal="center" vertical="center"/>
    </xf>
    <xf numFmtId="2" fontId="15" fillId="0" borderId="60" xfId="0" applyNumberFormat="1" applyFont="1" applyBorder="1" applyAlignment="1">
      <alignment horizontal="center" vertical="center" wrapText="1"/>
    </xf>
    <xf numFmtId="2" fontId="15" fillId="0" borderId="61" xfId="0" applyNumberFormat="1" applyFont="1" applyBorder="1" applyAlignment="1">
      <alignment horizontal="center" vertical="center" wrapText="1"/>
    </xf>
    <xf numFmtId="2" fontId="0" fillId="0" borderId="62" xfId="0" applyNumberFormat="1" applyBorder="1" applyAlignment="1">
      <alignment horizontal="center"/>
    </xf>
    <xf numFmtId="0" fontId="16" fillId="0" borderId="63" xfId="0" applyFont="1" applyFill="1" applyBorder="1" applyAlignment="1">
      <alignment horizontal="center" vertical="center"/>
    </xf>
    <xf numFmtId="2" fontId="16" fillId="36" borderId="64" xfId="0" applyNumberFormat="1" applyFont="1" applyFill="1" applyBorder="1" applyAlignment="1">
      <alignment horizontal="center" vertical="center"/>
    </xf>
    <xf numFmtId="2" fontId="16" fillId="0" borderId="64" xfId="0" applyNumberFormat="1" applyFont="1" applyBorder="1" applyAlignment="1">
      <alignment horizontal="center" vertical="center"/>
    </xf>
    <xf numFmtId="2" fontId="16" fillId="0" borderId="65" xfId="0" applyNumberFormat="1" applyFont="1" applyBorder="1" applyAlignment="1">
      <alignment horizontal="center" vertical="center"/>
    </xf>
    <xf numFmtId="2" fontId="12" fillId="0" borderId="63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left" vertical="center"/>
    </xf>
    <xf numFmtId="2" fontId="12" fillId="0" borderId="0" xfId="0" applyNumberFormat="1" applyFont="1" applyBorder="1" applyAlignment="1">
      <alignment horizontal="left"/>
    </xf>
    <xf numFmtId="2" fontId="15" fillId="0" borderId="66" xfId="0" applyNumberFormat="1" applyFont="1" applyBorder="1" applyAlignment="1">
      <alignment horizontal="center" vertical="center"/>
    </xf>
    <xf numFmtId="2" fontId="17" fillId="0" borderId="67" xfId="0" applyNumberFormat="1" applyFont="1" applyBorder="1" applyAlignment="1">
      <alignment horizontal="center" vertical="center" wrapText="1"/>
    </xf>
    <xf numFmtId="2" fontId="17" fillId="0" borderId="68" xfId="0" applyNumberFormat="1" applyFont="1" applyBorder="1" applyAlignment="1">
      <alignment horizontal="center" vertical="center" wrapText="1"/>
    </xf>
    <xf numFmtId="2" fontId="17" fillId="0" borderId="68" xfId="0" applyNumberFormat="1" applyFont="1" applyBorder="1" applyAlignment="1">
      <alignment horizontal="center" vertical="center"/>
    </xf>
    <xf numFmtId="2" fontId="17" fillId="0" borderId="68" xfId="0" applyNumberFormat="1" applyFont="1" applyFill="1" applyBorder="1" applyAlignment="1">
      <alignment horizontal="center" vertical="center"/>
    </xf>
    <xf numFmtId="2" fontId="17" fillId="0" borderId="69" xfId="0" applyNumberFormat="1" applyFont="1" applyBorder="1" applyAlignment="1">
      <alignment horizontal="center" vertical="center" wrapText="1"/>
    </xf>
    <xf numFmtId="2" fontId="16" fillId="0" borderId="63" xfId="0" applyNumberFormat="1" applyFont="1" applyFill="1" applyBorder="1" applyAlignment="1">
      <alignment horizontal="center" vertical="center"/>
    </xf>
    <xf numFmtId="2" fontId="16" fillId="0" borderId="70" xfId="0" applyNumberFormat="1" applyFont="1" applyBorder="1" applyAlignment="1">
      <alignment horizontal="center" vertical="center"/>
    </xf>
    <xf numFmtId="2" fontId="12" fillId="0" borderId="70" xfId="0" applyNumberFormat="1" applyFont="1" applyBorder="1" applyAlignment="1">
      <alignment horizontal="center" vertical="center"/>
    </xf>
    <xf numFmtId="2" fontId="16" fillId="0" borderId="71" xfId="0" applyNumberFormat="1" applyFont="1" applyBorder="1" applyAlignment="1">
      <alignment horizontal="center" vertical="center"/>
    </xf>
    <xf numFmtId="2" fontId="17" fillId="0" borderId="66" xfId="0" applyNumberFormat="1" applyFont="1" applyBorder="1" applyAlignment="1">
      <alignment horizontal="center" vertical="center" wrapText="1"/>
    </xf>
    <xf numFmtId="2" fontId="17" fillId="36" borderId="46" xfId="0" applyNumberFormat="1" applyFont="1" applyFill="1" applyBorder="1" applyAlignment="1">
      <alignment horizontal="center" vertical="center" wrapText="1"/>
    </xf>
    <xf numFmtId="2" fontId="17" fillId="36" borderId="47" xfId="0" applyNumberFormat="1" applyFont="1" applyFill="1" applyBorder="1" applyAlignment="1">
      <alignment horizontal="center" vertical="center" wrapText="1"/>
    </xf>
    <xf numFmtId="2" fontId="15" fillId="0" borderId="46" xfId="0" applyNumberFormat="1" applyFont="1" applyBorder="1" applyAlignment="1">
      <alignment horizontal="center" vertical="center" wrapText="1"/>
    </xf>
    <xf numFmtId="2" fontId="16" fillId="36" borderId="70" xfId="0" applyNumberFormat="1" applyFont="1" applyFill="1" applyBorder="1" applyAlignment="1">
      <alignment horizontal="center" vertical="center"/>
    </xf>
    <xf numFmtId="2" fontId="16" fillId="0" borderId="72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2" fontId="4" fillId="36" borderId="0" xfId="0" applyNumberFormat="1" applyFont="1" applyFill="1" applyAlignment="1">
      <alignment/>
    </xf>
    <xf numFmtId="2" fontId="0" fillId="36" borderId="0" xfId="0" applyNumberFormat="1" applyFont="1" applyFill="1" applyAlignment="1">
      <alignment/>
    </xf>
    <xf numFmtId="2" fontId="0" fillId="0" borderId="0" xfId="0" applyNumberFormat="1" applyFont="1" applyBorder="1" applyAlignment="1">
      <alignment/>
    </xf>
    <xf numFmtId="2" fontId="17" fillId="0" borderId="73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/>
    </xf>
    <xf numFmtId="2" fontId="17" fillId="0" borderId="66" xfId="0" applyNumberFormat="1" applyFont="1" applyFill="1" applyBorder="1" applyAlignment="1">
      <alignment horizontal="center" vertical="center" wrapText="1"/>
    </xf>
    <xf numFmtId="2" fontId="14" fillId="0" borderId="74" xfId="0" applyNumberFormat="1" applyFont="1" applyBorder="1" applyAlignment="1">
      <alignment horizontal="center"/>
    </xf>
    <xf numFmtId="2" fontId="16" fillId="0" borderId="75" xfId="0" applyNumberFormat="1" applyFont="1" applyBorder="1" applyAlignment="1">
      <alignment horizontal="center" vertical="center"/>
    </xf>
    <xf numFmtId="2" fontId="15" fillId="0" borderId="46" xfId="0" applyNumberFormat="1" applyFont="1" applyFill="1" applyBorder="1" applyAlignment="1">
      <alignment horizontal="center" vertical="center" wrapText="1"/>
    </xf>
    <xf numFmtId="2" fontId="14" fillId="0" borderId="74" xfId="0" applyNumberFormat="1" applyFont="1" applyFill="1" applyBorder="1" applyAlignment="1">
      <alignment horizontal="center"/>
    </xf>
    <xf numFmtId="2" fontId="16" fillId="0" borderId="70" xfId="0" applyNumberFormat="1" applyFont="1" applyFill="1" applyBorder="1" applyAlignment="1">
      <alignment horizontal="center" vertical="center"/>
    </xf>
    <xf numFmtId="2" fontId="12" fillId="0" borderId="76" xfId="0" applyNumberFormat="1" applyFont="1" applyBorder="1" applyAlignment="1">
      <alignment horizontal="center"/>
    </xf>
    <xf numFmtId="2" fontId="17" fillId="0" borderId="45" xfId="0" applyNumberFormat="1" applyFont="1" applyFill="1" applyBorder="1" applyAlignment="1">
      <alignment horizontal="center" vertical="center" wrapText="1"/>
    </xf>
    <xf numFmtId="2" fontId="17" fillId="0" borderId="50" xfId="0" applyNumberFormat="1" applyFont="1" applyFill="1" applyBorder="1" applyAlignment="1">
      <alignment horizontal="center" vertical="center" wrapText="1"/>
    </xf>
    <xf numFmtId="2" fontId="17" fillId="0" borderId="77" xfId="0" applyNumberFormat="1" applyFont="1" applyFill="1" applyBorder="1" applyAlignment="1">
      <alignment horizontal="center" vertical="center" wrapText="1"/>
    </xf>
    <xf numFmtId="2" fontId="17" fillId="0" borderId="77" xfId="0" applyNumberFormat="1" applyFont="1" applyFill="1" applyBorder="1" applyAlignment="1">
      <alignment horizontal="center" vertical="center"/>
    </xf>
    <xf numFmtId="2" fontId="17" fillId="0" borderId="78" xfId="0" applyNumberFormat="1" applyFont="1" applyFill="1" applyBorder="1" applyAlignment="1">
      <alignment horizontal="center" vertical="center"/>
    </xf>
    <xf numFmtId="2" fontId="15" fillId="0" borderId="50" xfId="0" applyNumberFormat="1" applyFont="1" applyFill="1" applyBorder="1" applyAlignment="1">
      <alignment horizontal="center" vertical="center" wrapText="1"/>
    </xf>
    <xf numFmtId="2" fontId="17" fillId="0" borderId="79" xfId="0" applyNumberFormat="1" applyFont="1" applyFill="1" applyBorder="1" applyAlignment="1">
      <alignment horizontal="center" vertical="center" wrapText="1"/>
    </xf>
    <xf numFmtId="2" fontId="15" fillId="0" borderId="45" xfId="0" applyNumberFormat="1" applyFont="1" applyFill="1" applyBorder="1" applyAlignment="1">
      <alignment horizontal="center" vertical="center"/>
    </xf>
    <xf numFmtId="2" fontId="17" fillId="0" borderId="67" xfId="0" applyNumberFormat="1" applyFont="1" applyFill="1" applyBorder="1" applyAlignment="1">
      <alignment horizontal="center" vertical="center" wrapText="1"/>
    </xf>
    <xf numFmtId="2" fontId="17" fillId="0" borderId="68" xfId="0" applyNumberFormat="1" applyFont="1" applyFill="1" applyBorder="1" applyAlignment="1">
      <alignment horizontal="center" vertical="center" wrapText="1"/>
    </xf>
    <xf numFmtId="2" fontId="17" fillId="0" borderId="69" xfId="0" applyNumberFormat="1" applyFont="1" applyFill="1" applyBorder="1" applyAlignment="1">
      <alignment horizontal="center" vertical="center" wrapText="1"/>
    </xf>
    <xf numFmtId="2" fontId="16" fillId="0" borderId="80" xfId="0" applyNumberFormat="1" applyFont="1" applyFill="1" applyBorder="1" applyAlignment="1">
      <alignment horizontal="center" vertical="center"/>
    </xf>
    <xf numFmtId="2" fontId="16" fillId="0" borderId="81" xfId="0" applyNumberFormat="1" applyFont="1" applyFill="1" applyBorder="1" applyAlignment="1">
      <alignment horizontal="center" vertical="center"/>
    </xf>
    <xf numFmtId="2" fontId="12" fillId="0" borderId="82" xfId="0" applyNumberFormat="1" applyFont="1" applyFill="1" applyBorder="1" applyAlignment="1">
      <alignment horizontal="center"/>
    </xf>
    <xf numFmtId="2" fontId="12" fillId="0" borderId="82" xfId="0" applyNumberFormat="1" applyFont="1" applyBorder="1" applyAlignment="1">
      <alignment horizontal="center"/>
    </xf>
    <xf numFmtId="2" fontId="17" fillId="0" borderId="77" xfId="0" applyNumberFormat="1" applyFont="1" applyBorder="1" applyAlignment="1">
      <alignment horizontal="center" vertical="center" wrapText="1"/>
    </xf>
    <xf numFmtId="2" fontId="17" fillId="0" borderId="77" xfId="0" applyNumberFormat="1" applyFont="1" applyBorder="1" applyAlignment="1">
      <alignment horizontal="center" vertical="center"/>
    </xf>
    <xf numFmtId="0" fontId="0" fillId="0" borderId="83" xfId="0" applyBorder="1" applyAlignment="1">
      <alignment/>
    </xf>
    <xf numFmtId="2" fontId="17" fillId="0" borderId="46" xfId="0" applyNumberFormat="1" applyFont="1" applyBorder="1" applyAlignment="1">
      <alignment horizontal="center" vertical="center" wrapText="1"/>
    </xf>
    <xf numFmtId="2" fontId="15" fillId="0" borderId="53" xfId="0" applyNumberFormat="1" applyFont="1" applyBorder="1" applyAlignment="1">
      <alignment horizontal="center" vertical="center" wrapText="1"/>
    </xf>
    <xf numFmtId="2" fontId="16" fillId="0" borderId="80" xfId="0" applyNumberFormat="1" applyFont="1" applyBorder="1" applyAlignment="1">
      <alignment horizontal="center" vertical="center"/>
    </xf>
    <xf numFmtId="2" fontId="16" fillId="0" borderId="81" xfId="0" applyNumberFormat="1" applyFont="1" applyBorder="1" applyAlignment="1">
      <alignment horizontal="center" vertical="center"/>
    </xf>
    <xf numFmtId="2" fontId="15" fillId="0" borderId="48" xfId="0" applyNumberFormat="1" applyFont="1" applyBorder="1" applyAlignment="1">
      <alignment horizontal="center" vertical="center" wrapText="1"/>
    </xf>
    <xf numFmtId="2" fontId="15" fillId="0" borderId="47" xfId="0" applyNumberFormat="1" applyFont="1" applyBorder="1" applyAlignment="1">
      <alignment horizontal="center" vertical="center"/>
    </xf>
    <xf numFmtId="2" fontId="15" fillId="0" borderId="47" xfId="0" applyNumberFormat="1" applyFont="1" applyFill="1" applyBorder="1" applyAlignment="1">
      <alignment horizontal="center" vertical="center"/>
    </xf>
    <xf numFmtId="2" fontId="1" fillId="0" borderId="46" xfId="0" applyNumberFormat="1" applyFont="1" applyFill="1" applyBorder="1" applyAlignment="1">
      <alignment horizontal="center" vertical="center" wrapText="1"/>
    </xf>
    <xf numFmtId="2" fontId="15" fillId="0" borderId="47" xfId="0" applyNumberFormat="1" applyFont="1" applyBorder="1" applyAlignment="1">
      <alignment horizontal="center" vertical="center" wrapText="1"/>
    </xf>
    <xf numFmtId="2" fontId="15" fillId="0" borderId="53" xfId="0" applyNumberFormat="1" applyFont="1" applyBorder="1" applyAlignment="1">
      <alignment horizontal="center" vertical="center"/>
    </xf>
    <xf numFmtId="2" fontId="15" fillId="0" borderId="53" xfId="0" applyNumberFormat="1" applyFont="1" applyFill="1" applyBorder="1" applyAlignment="1">
      <alignment horizontal="center" vertical="center"/>
    </xf>
    <xf numFmtId="2" fontId="1" fillId="0" borderId="54" xfId="0" applyNumberFormat="1" applyFont="1" applyFill="1" applyBorder="1" applyAlignment="1">
      <alignment horizontal="center" vertical="center"/>
    </xf>
    <xf numFmtId="2" fontId="1" fillId="0" borderId="52" xfId="0" applyNumberFormat="1" applyFont="1" applyBorder="1" applyAlignment="1">
      <alignment horizontal="center" vertical="center" wrapText="1"/>
    </xf>
    <xf numFmtId="2" fontId="15" fillId="0" borderId="55" xfId="0" applyNumberFormat="1" applyFont="1" applyBorder="1" applyAlignment="1">
      <alignment horizontal="center" vertical="center" wrapText="1"/>
    </xf>
    <xf numFmtId="2" fontId="15" fillId="0" borderId="66" xfId="0" applyNumberFormat="1" applyFont="1" applyFill="1" applyBorder="1" applyAlignment="1">
      <alignment horizontal="center" vertical="center"/>
    </xf>
    <xf numFmtId="2" fontId="15" fillId="0" borderId="46" xfId="0" applyNumberFormat="1" applyFont="1" applyBorder="1" applyAlignment="1">
      <alignment horizontal="center" vertical="center"/>
    </xf>
    <xf numFmtId="2" fontId="15" fillId="0" borderId="46" xfId="0" applyNumberFormat="1" applyFont="1" applyFill="1" applyBorder="1" applyAlignment="1">
      <alignment horizontal="center" vertical="center"/>
    </xf>
    <xf numFmtId="2" fontId="1" fillId="0" borderId="46" xfId="0" applyNumberFormat="1" applyFont="1" applyBorder="1" applyAlignment="1">
      <alignment horizontal="center" vertical="center" wrapText="1"/>
    </xf>
    <xf numFmtId="2" fontId="16" fillId="0" borderId="84" xfId="0" applyNumberFormat="1" applyFont="1" applyBorder="1" applyAlignment="1">
      <alignment horizontal="center" vertical="center"/>
    </xf>
    <xf numFmtId="2" fontId="16" fillId="36" borderId="71" xfId="0" applyNumberFormat="1" applyFont="1" applyFill="1" applyBorder="1" applyAlignment="1">
      <alignment horizontal="center" vertical="center"/>
    </xf>
    <xf numFmtId="2" fontId="16" fillId="37" borderId="63" xfId="0" applyNumberFormat="1" applyFont="1" applyFill="1" applyBorder="1" applyAlignment="1">
      <alignment horizontal="center" vertical="center"/>
    </xf>
    <xf numFmtId="2" fontId="16" fillId="37" borderId="70" xfId="0" applyNumberFormat="1" applyFont="1" applyFill="1" applyBorder="1" applyAlignment="1">
      <alignment horizontal="center" vertical="center"/>
    </xf>
    <xf numFmtId="2" fontId="16" fillId="37" borderId="85" xfId="0" applyNumberFormat="1" applyFont="1" applyFill="1" applyBorder="1" applyAlignment="1">
      <alignment horizontal="center" vertical="center"/>
    </xf>
    <xf numFmtId="2" fontId="16" fillId="37" borderId="76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/>
    </xf>
    <xf numFmtId="2" fontId="14" fillId="37" borderId="45" xfId="0" applyNumberFormat="1" applyFont="1" applyFill="1" applyBorder="1" applyAlignment="1">
      <alignment horizontal="center"/>
    </xf>
    <xf numFmtId="2" fontId="15" fillId="0" borderId="50" xfId="0" applyNumberFormat="1" applyFont="1" applyBorder="1" applyAlignment="1">
      <alignment horizontal="center" vertical="center" wrapText="1"/>
    </xf>
    <xf numFmtId="2" fontId="17" fillId="0" borderId="86" xfId="0" applyNumberFormat="1" applyFont="1" applyBorder="1" applyAlignment="1">
      <alignment horizontal="center" vertical="center" wrapText="1"/>
    </xf>
    <xf numFmtId="2" fontId="17" fillId="37" borderId="51" xfId="0" applyNumberFormat="1" applyFont="1" applyFill="1" applyBorder="1" applyAlignment="1">
      <alignment horizontal="center" vertical="center" wrapText="1"/>
    </xf>
    <xf numFmtId="2" fontId="17" fillId="0" borderId="87" xfId="0" applyNumberFormat="1" applyFont="1" applyBorder="1" applyAlignment="1">
      <alignment horizontal="center" vertical="center" wrapText="1"/>
    </xf>
    <xf numFmtId="2" fontId="15" fillId="37" borderId="45" xfId="0" applyNumberFormat="1" applyFont="1" applyFill="1" applyBorder="1" applyAlignment="1">
      <alignment horizontal="center" vertical="center"/>
    </xf>
    <xf numFmtId="2" fontId="15" fillId="0" borderId="53" xfId="0" applyNumberFormat="1" applyFont="1" applyBorder="1" applyAlignment="1">
      <alignment horizontal="center" vertical="top" wrapText="1"/>
    </xf>
    <xf numFmtId="2" fontId="14" fillId="0" borderId="53" xfId="0" applyNumberFormat="1" applyFont="1" applyBorder="1" applyAlignment="1">
      <alignment horizontal="center"/>
    </xf>
    <xf numFmtId="2" fontId="14" fillId="0" borderId="53" xfId="0" applyNumberFormat="1" applyFont="1" applyBorder="1" applyAlignment="1">
      <alignment horizontal="center" vertical="center"/>
    </xf>
    <xf numFmtId="2" fontId="15" fillId="0" borderId="87" xfId="0" applyNumberFormat="1" applyFont="1" applyBorder="1" applyAlignment="1">
      <alignment horizontal="center" vertical="center" wrapText="1"/>
    </xf>
    <xf numFmtId="2" fontId="17" fillId="37" borderId="45" xfId="0" applyNumberFormat="1" applyFont="1" applyFill="1" applyBorder="1" applyAlignment="1">
      <alignment horizontal="center" vertical="center" wrapText="1"/>
    </xf>
    <xf numFmtId="2" fontId="16" fillId="37" borderId="71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2" fontId="3" fillId="0" borderId="0" xfId="0" applyNumberFormat="1" applyFont="1" applyFill="1" applyAlignment="1">
      <alignment/>
    </xf>
    <xf numFmtId="2" fontId="2" fillId="36" borderId="0" xfId="0" applyNumberFormat="1" applyFont="1" applyFill="1" applyBorder="1" applyAlignment="1">
      <alignment/>
    </xf>
    <xf numFmtId="2" fontId="0" fillId="36" borderId="0" xfId="0" applyNumberFormat="1" applyFont="1" applyFill="1" applyBorder="1" applyAlignment="1">
      <alignment/>
    </xf>
    <xf numFmtId="2" fontId="17" fillId="0" borderId="88" xfId="0" applyNumberFormat="1" applyFont="1" applyFill="1" applyBorder="1" applyAlignment="1">
      <alignment horizontal="center" vertical="center" wrapText="1"/>
    </xf>
    <xf numFmtId="2" fontId="1" fillId="0" borderId="89" xfId="0" applyNumberFormat="1" applyFont="1" applyFill="1" applyBorder="1" applyAlignment="1">
      <alignment horizontal="center" vertical="center" wrapText="1"/>
    </xf>
    <xf numFmtId="2" fontId="1" fillId="0" borderId="77" xfId="0" applyNumberFormat="1" applyFont="1" applyFill="1" applyBorder="1" applyAlignment="1">
      <alignment horizontal="center" vertical="center" wrapText="1"/>
    </xf>
    <xf numFmtId="2" fontId="1" fillId="0" borderId="77" xfId="0" applyNumberFormat="1" applyFont="1" applyFill="1" applyBorder="1" applyAlignment="1">
      <alignment horizontal="center" vertical="top" wrapText="1"/>
    </xf>
    <xf numFmtId="2" fontId="1" fillId="0" borderId="77" xfId="0" applyNumberFormat="1" applyFont="1" applyFill="1" applyBorder="1" applyAlignment="1">
      <alignment horizontal="center" vertical="center"/>
    </xf>
    <xf numFmtId="2" fontId="1" fillId="0" borderId="78" xfId="0" applyNumberFormat="1" applyFont="1" applyFill="1" applyBorder="1" applyAlignment="1">
      <alignment horizontal="center" vertical="center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79" xfId="0" applyNumberFormat="1" applyFont="1" applyFill="1" applyBorder="1" applyAlignment="1">
      <alignment horizontal="center" vertical="center" wrapText="1"/>
    </xf>
    <xf numFmtId="2" fontId="17" fillId="0" borderId="90" xfId="0" applyNumberFormat="1" applyFont="1" applyFill="1" applyBorder="1" applyAlignment="1">
      <alignment horizontal="center" vertical="center" wrapText="1"/>
    </xf>
    <xf numFmtId="2" fontId="1" fillId="0" borderId="91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top" wrapText="1"/>
    </xf>
    <xf numFmtId="2" fontId="1" fillId="0" borderId="53" xfId="0" applyNumberFormat="1" applyFont="1" applyFill="1" applyBorder="1" applyAlignment="1">
      <alignment horizontal="center" vertical="center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7" fillId="0" borderId="92" xfId="0" applyNumberFormat="1" applyFont="1" applyFill="1" applyBorder="1" applyAlignment="1">
      <alignment horizontal="center" vertical="center" wrapText="1"/>
    </xf>
    <xf numFmtId="2" fontId="1" fillId="0" borderId="93" xfId="0" applyNumberFormat="1" applyFont="1" applyFill="1" applyBorder="1" applyAlignment="1">
      <alignment horizontal="center" vertical="top" wrapText="1"/>
    </xf>
    <xf numFmtId="2" fontId="1" fillId="0" borderId="68" xfId="0" applyNumberFormat="1" applyFont="1" applyFill="1" applyBorder="1" applyAlignment="1">
      <alignment horizontal="center" vertical="top" wrapText="1"/>
    </xf>
    <xf numFmtId="2" fontId="1" fillId="0" borderId="73" xfId="0" applyNumberFormat="1" applyFont="1" applyFill="1" applyBorder="1" applyAlignment="1">
      <alignment horizontal="center" vertical="top" wrapText="1"/>
    </xf>
    <xf numFmtId="2" fontId="1" fillId="0" borderId="67" xfId="0" applyNumberFormat="1" applyFont="1" applyFill="1" applyBorder="1" applyAlignment="1">
      <alignment horizontal="center" vertical="top" wrapText="1"/>
    </xf>
    <xf numFmtId="2" fontId="1" fillId="0" borderId="69" xfId="0" applyNumberFormat="1" applyFont="1" applyFill="1" applyBorder="1" applyAlignment="1">
      <alignment horizontal="center" vertical="top" wrapText="1"/>
    </xf>
    <xf numFmtId="2" fontId="12" fillId="0" borderId="80" xfId="0" applyNumberFormat="1" applyFont="1" applyFill="1" applyBorder="1" applyAlignment="1">
      <alignment horizontal="center" vertical="center"/>
    </xf>
    <xf numFmtId="2" fontId="12" fillId="0" borderId="70" xfId="0" applyNumberFormat="1" applyFont="1" applyFill="1" applyBorder="1" applyAlignment="1">
      <alignment horizontal="center" vertical="center"/>
    </xf>
    <xf numFmtId="2" fontId="12" fillId="0" borderId="94" xfId="0" applyNumberFormat="1" applyFont="1" applyFill="1" applyBorder="1" applyAlignment="1">
      <alignment horizontal="center" vertical="center"/>
    </xf>
    <xf numFmtId="2" fontId="12" fillId="0" borderId="71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2" fontId="16" fillId="37" borderId="64" xfId="0" applyNumberFormat="1" applyFont="1" applyFill="1" applyBorder="1" applyAlignment="1">
      <alignment horizontal="center" vertical="center"/>
    </xf>
    <xf numFmtId="4" fontId="15" fillId="0" borderId="45" xfId="0" applyNumberFormat="1" applyFont="1" applyBorder="1" applyAlignment="1">
      <alignment horizontal="center" vertical="top" wrapText="1"/>
    </xf>
    <xf numFmtId="0" fontId="15" fillId="37" borderId="45" xfId="0" applyFont="1" applyFill="1" applyBorder="1" applyAlignment="1">
      <alignment horizontal="center" vertical="center" wrapText="1"/>
    </xf>
    <xf numFmtId="4" fontId="15" fillId="0" borderId="45" xfId="0" applyNumberFormat="1" applyFont="1" applyBorder="1" applyAlignment="1">
      <alignment horizontal="center" vertical="center"/>
    </xf>
    <xf numFmtId="0" fontId="16" fillId="37" borderId="63" xfId="0" applyFont="1" applyFill="1" applyBorder="1" applyAlignment="1">
      <alignment horizontal="center" vertical="center"/>
    </xf>
    <xf numFmtId="4" fontId="16" fillId="37" borderId="63" xfId="0" applyNumberFormat="1" applyFont="1" applyFill="1" applyBorder="1" applyAlignment="1">
      <alignment horizontal="center" vertical="center"/>
    </xf>
    <xf numFmtId="4" fontId="16" fillId="37" borderId="81" xfId="0" applyNumberFormat="1" applyFont="1" applyFill="1" applyBorder="1" applyAlignment="1">
      <alignment horizontal="center" vertical="center"/>
    </xf>
    <xf numFmtId="4" fontId="16" fillId="37" borderId="70" xfId="0" applyNumberFormat="1" applyFont="1" applyFill="1" applyBorder="1" applyAlignment="1">
      <alignment horizontal="center" vertical="center"/>
    </xf>
    <xf numFmtId="4" fontId="16" fillId="37" borderId="72" xfId="0" applyNumberFormat="1" applyFont="1" applyFill="1" applyBorder="1" applyAlignment="1">
      <alignment horizontal="center" vertical="center"/>
    </xf>
    <xf numFmtId="2" fontId="16" fillId="37" borderId="45" xfId="0" applyNumberFormat="1" applyFont="1" applyFill="1" applyBorder="1" applyAlignment="1">
      <alignment horizontal="center" vertical="center"/>
    </xf>
    <xf numFmtId="2" fontId="16" fillId="37" borderId="51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/>
    </xf>
    <xf numFmtId="4" fontId="12" fillId="0" borderId="15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17" fillId="0" borderId="95" xfId="0" applyFont="1" applyBorder="1" applyAlignment="1">
      <alignment horizontal="center" vertical="center" wrapText="1"/>
    </xf>
    <xf numFmtId="0" fontId="17" fillId="0" borderId="96" xfId="0" applyFont="1" applyBorder="1" applyAlignment="1">
      <alignment horizontal="center" vertical="center" wrapText="1"/>
    </xf>
    <xf numFmtId="0" fontId="1" fillId="0" borderId="97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/>
    </xf>
    <xf numFmtId="4" fontId="16" fillId="0" borderId="13" xfId="0" applyNumberFormat="1" applyFont="1" applyFill="1" applyBorder="1" applyAlignment="1">
      <alignment horizontal="center" vertical="center"/>
    </xf>
    <xf numFmtId="4" fontId="16" fillId="0" borderId="98" xfId="0" applyNumberFormat="1" applyFont="1" applyFill="1" applyBorder="1" applyAlignment="1">
      <alignment horizontal="center" vertical="center"/>
    </xf>
    <xf numFmtId="4" fontId="16" fillId="0" borderId="99" xfId="0" applyNumberFormat="1" applyFont="1" applyFill="1" applyBorder="1" applyAlignment="1">
      <alignment horizontal="center" vertical="center"/>
    </xf>
    <xf numFmtId="4" fontId="16" fillId="0" borderId="14" xfId="0" applyNumberFormat="1" applyFont="1" applyFill="1" applyBorder="1" applyAlignment="1">
      <alignment horizontal="center" vertical="center"/>
    </xf>
    <xf numFmtId="0" fontId="17" fillId="0" borderId="100" xfId="0" applyFont="1" applyFill="1" applyBorder="1" applyAlignment="1">
      <alignment horizontal="center" vertical="center" wrapText="1"/>
    </xf>
    <xf numFmtId="0" fontId="17" fillId="0" borderId="96" xfId="0" applyFont="1" applyFill="1" applyBorder="1" applyAlignment="1">
      <alignment horizontal="center" vertical="center" wrapText="1"/>
    </xf>
    <xf numFmtId="4" fontId="16" fillId="0" borderId="101" xfId="0" applyNumberFormat="1" applyFont="1" applyFill="1" applyBorder="1" applyAlignment="1">
      <alignment horizontal="center" vertical="center"/>
    </xf>
    <xf numFmtId="4" fontId="16" fillId="0" borderId="102" xfId="0" applyNumberFormat="1" applyFont="1" applyFill="1" applyBorder="1" applyAlignment="1">
      <alignment horizontal="center" vertical="center"/>
    </xf>
    <xf numFmtId="4" fontId="16" fillId="0" borderId="103" xfId="0" applyNumberFormat="1" applyFont="1" applyFill="1" applyBorder="1" applyAlignment="1">
      <alignment horizontal="center" vertical="center"/>
    </xf>
    <xf numFmtId="4" fontId="16" fillId="0" borderId="104" xfId="0" applyNumberFormat="1" applyFont="1" applyFill="1" applyBorder="1" applyAlignment="1">
      <alignment horizontal="center" vertical="center"/>
    </xf>
    <xf numFmtId="4" fontId="16" fillId="0" borderId="10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7" fillId="0" borderId="106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/>
    </xf>
    <xf numFmtId="0" fontId="17" fillId="0" borderId="95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4" fontId="16" fillId="0" borderId="26" xfId="0" applyNumberFormat="1" applyFont="1" applyFill="1" applyBorder="1" applyAlignment="1">
      <alignment horizontal="center" vertical="center"/>
    </xf>
    <xf numFmtId="4" fontId="16" fillId="0" borderId="107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top" wrapText="1"/>
    </xf>
    <xf numFmtId="4" fontId="15" fillId="0" borderId="0" xfId="0" applyNumberFormat="1" applyFont="1" applyFill="1" applyBorder="1" applyAlignment="1">
      <alignment horizontal="center" vertical="center"/>
    </xf>
    <xf numFmtId="0" fontId="15" fillId="34" borderId="96" xfId="0" applyFont="1" applyFill="1" applyBorder="1" applyAlignment="1">
      <alignment horizontal="center"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4" fontId="12" fillId="35" borderId="25" xfId="0" applyNumberFormat="1" applyFont="1" applyFill="1" applyBorder="1" applyAlignment="1">
      <alignment horizontal="center" vertical="center"/>
    </xf>
    <xf numFmtId="0" fontId="17" fillId="0" borderId="106" xfId="0" applyFont="1" applyFill="1" applyBorder="1" applyAlignment="1">
      <alignment horizontal="center" vertical="center" wrapText="1"/>
    </xf>
    <xf numFmtId="0" fontId="15" fillId="0" borderId="108" xfId="0" applyFont="1" applyFill="1" applyBorder="1" applyAlignment="1">
      <alignment horizontal="center" vertical="center"/>
    </xf>
    <xf numFmtId="2" fontId="16" fillId="36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Border="1" applyAlignment="1">
      <alignment/>
    </xf>
    <xf numFmtId="2" fontId="0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4" fontId="0" fillId="0" borderId="0" xfId="0" applyNumberFormat="1" applyFill="1" applyBorder="1" applyAlignment="1">
      <alignment/>
    </xf>
    <xf numFmtId="0" fontId="1" fillId="0" borderId="4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" fontId="15" fillId="0" borderId="109" xfId="0" applyNumberFormat="1" applyFont="1" applyFill="1" applyBorder="1" applyAlignment="1">
      <alignment horizontal="center" vertical="top" wrapText="1"/>
    </xf>
    <xf numFmtId="0" fontId="15" fillId="0" borderId="44" xfId="0" applyFont="1" applyFill="1" applyBorder="1" applyAlignment="1">
      <alignment horizontal="left" vertical="center"/>
    </xf>
    <xf numFmtId="0" fontId="0" fillId="38" borderId="0" xfId="0" applyFill="1" applyAlignment="1">
      <alignment/>
    </xf>
    <xf numFmtId="4" fontId="15" fillId="0" borderId="109" xfId="0" applyNumberFormat="1" applyFont="1" applyFill="1" applyBorder="1" applyAlignment="1">
      <alignment horizontal="center" vertical="center" wrapText="1"/>
    </xf>
    <xf numFmtId="4" fontId="15" fillId="0" borderId="110" xfId="0" applyNumberFormat="1" applyFont="1" applyFill="1" applyBorder="1" applyAlignment="1">
      <alignment horizontal="center" vertical="center"/>
    </xf>
    <xf numFmtId="4" fontId="15" fillId="0" borderId="18" xfId="0" applyNumberFormat="1" applyFont="1" applyFill="1" applyBorder="1" applyAlignment="1">
      <alignment horizontal="center" vertical="center"/>
    </xf>
    <xf numFmtId="0" fontId="17" fillId="0" borderId="111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112" xfId="0" applyFont="1" applyFill="1" applyBorder="1" applyAlignment="1">
      <alignment horizontal="center" vertical="center" wrapText="1"/>
    </xf>
    <xf numFmtId="0" fontId="17" fillId="0" borderId="113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2" fontId="16" fillId="37" borderId="66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38" borderId="0" xfId="0" applyFont="1" applyFill="1" applyAlignment="1">
      <alignment/>
    </xf>
    <xf numFmtId="0" fontId="15" fillId="34" borderId="111" xfId="0" applyFont="1" applyFill="1" applyBorder="1" applyAlignment="1">
      <alignment horizontal="center" vertical="center"/>
    </xf>
    <xf numFmtId="0" fontId="15" fillId="34" borderId="44" xfId="0" applyFont="1" applyFill="1" applyBorder="1" applyAlignment="1">
      <alignment horizontal="center" vertical="center"/>
    </xf>
    <xf numFmtId="4" fontId="15" fillId="0" borderId="10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 horizontal="center" vertical="center"/>
    </xf>
    <xf numFmtId="4" fontId="1" fillId="0" borderId="114" xfId="0" applyNumberFormat="1" applyFont="1" applyFill="1" applyBorder="1" applyAlignment="1">
      <alignment horizontal="center" vertical="center" wrapText="1"/>
    </xf>
    <xf numFmtId="4" fontId="15" fillId="0" borderId="34" xfId="0" applyNumberFormat="1" applyFont="1" applyFill="1" applyBorder="1" applyAlignment="1">
      <alignment horizontal="center" vertical="center" wrapText="1"/>
    </xf>
    <xf numFmtId="4" fontId="15" fillId="0" borderId="24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" fillId="0" borderId="3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4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4" fontId="12" fillId="0" borderId="98" xfId="0" applyNumberFormat="1" applyFont="1" applyFill="1" applyBorder="1" applyAlignment="1">
      <alignment horizontal="center" vertical="center"/>
    </xf>
    <xf numFmtId="4" fontId="12" fillId="0" borderId="99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 vertical="center"/>
    </xf>
    <xf numFmtId="4" fontId="12" fillId="0" borderId="26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4" fillId="0" borderId="40" xfId="0" applyFont="1" applyFill="1" applyBorder="1" applyAlignment="1">
      <alignment/>
    </xf>
    <xf numFmtId="0" fontId="1" fillId="0" borderId="109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2" fontId="1" fillId="0" borderId="31" xfId="0" applyNumberFormat="1" applyFont="1" applyFill="1" applyBorder="1" applyAlignment="1">
      <alignment horizontal="center" vertical="top" wrapText="1"/>
    </xf>
    <xf numFmtId="2" fontId="1" fillId="0" borderId="115" xfId="0" applyNumberFormat="1" applyFont="1" applyFill="1" applyBorder="1" applyAlignment="1">
      <alignment horizontal="center" vertical="top" wrapText="1"/>
    </xf>
    <xf numFmtId="2" fontId="1" fillId="0" borderId="109" xfId="0" applyNumberFormat="1" applyFont="1" applyFill="1" applyBorder="1" applyAlignment="1">
      <alignment horizontal="center" vertical="top" wrapText="1"/>
    </xf>
    <xf numFmtId="0" fontId="1" fillId="0" borderId="114" xfId="0" applyFont="1" applyFill="1" applyBorder="1" applyAlignment="1">
      <alignment horizontal="center" vertical="top" wrapText="1"/>
    </xf>
    <xf numFmtId="2" fontId="1" fillId="0" borderId="114" xfId="0" applyNumberFormat="1" applyFont="1" applyFill="1" applyBorder="1" applyAlignment="1">
      <alignment horizontal="center" vertical="top" wrapText="1"/>
    </xf>
    <xf numFmtId="0" fontId="1" fillId="0" borderId="116" xfId="0" applyFont="1" applyFill="1" applyBorder="1" applyAlignment="1">
      <alignment horizontal="center" vertical="top" wrapText="1"/>
    </xf>
    <xf numFmtId="0" fontId="1" fillId="0" borderId="10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9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top" wrapText="1"/>
    </xf>
    <xf numFmtId="2" fontId="1" fillId="0" borderId="27" xfId="0" applyNumberFormat="1" applyFont="1" applyFill="1" applyBorder="1" applyAlignment="1">
      <alignment horizontal="center" vertical="top" wrapText="1"/>
    </xf>
    <xf numFmtId="2" fontId="1" fillId="0" borderId="118" xfId="0" applyNumberFormat="1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center"/>
    </xf>
    <xf numFmtId="0" fontId="1" fillId="0" borderId="118" xfId="0" applyFont="1" applyFill="1" applyBorder="1" applyAlignment="1">
      <alignment horizontal="center" vertical="top" wrapText="1"/>
    </xf>
    <xf numFmtId="0" fontId="1" fillId="0" borderId="1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0" fontId="1" fillId="0" borderId="98" xfId="0" applyFont="1" applyFill="1" applyBorder="1" applyAlignment="1">
      <alignment horizontal="center" vertical="top" wrapText="1"/>
    </xf>
    <xf numFmtId="0" fontId="1" fillId="0" borderId="115" xfId="0" applyFont="1" applyFill="1" applyBorder="1" applyAlignment="1">
      <alignment horizontal="center" vertical="center"/>
    </xf>
    <xf numFmtId="0" fontId="1" fillId="0" borderId="119" xfId="0" applyFont="1" applyFill="1" applyBorder="1" applyAlignment="1">
      <alignment horizontal="center" vertical="center"/>
    </xf>
    <xf numFmtId="0" fontId="1" fillId="0" borderId="11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1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21" xfId="0" applyFont="1" applyFill="1" applyBorder="1" applyAlignment="1">
      <alignment horizontal="center" vertical="center"/>
    </xf>
    <xf numFmtId="0" fontId="1" fillId="0" borderId="122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15" xfId="0" applyFont="1" applyFill="1" applyBorder="1" applyAlignment="1">
      <alignment horizontal="center" vertical="center" wrapText="1"/>
    </xf>
    <xf numFmtId="0" fontId="1" fillId="0" borderId="12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/>
    </xf>
    <xf numFmtId="2" fontId="1" fillId="0" borderId="34" xfId="0" applyNumberFormat="1" applyFont="1" applyFill="1" applyBorder="1" applyAlignment="1">
      <alignment horizontal="center" vertical="top" wrapText="1"/>
    </xf>
    <xf numFmtId="0" fontId="12" fillId="0" borderId="44" xfId="0" applyFont="1" applyFill="1" applyBorder="1" applyAlignment="1">
      <alignment horizontal="center" vertical="center"/>
    </xf>
    <xf numFmtId="4" fontId="12" fillId="0" borderId="101" xfId="0" applyNumberFormat="1" applyFont="1" applyFill="1" applyBorder="1" applyAlignment="1">
      <alignment horizontal="center" vertical="center"/>
    </xf>
    <xf numFmtId="4" fontId="12" fillId="0" borderId="102" xfId="0" applyNumberFormat="1" applyFont="1" applyFill="1" applyBorder="1" applyAlignment="1">
      <alignment horizontal="center" vertical="center"/>
    </xf>
    <xf numFmtId="4" fontId="12" fillId="0" borderId="105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/>
    </xf>
    <xf numFmtId="0" fontId="12" fillId="0" borderId="107" xfId="0" applyFont="1" applyFill="1" applyBorder="1" applyAlignment="1">
      <alignment horizontal="center" vertical="center"/>
    </xf>
    <xf numFmtId="4" fontId="12" fillId="0" borderId="103" xfId="0" applyNumberFormat="1" applyFont="1" applyFill="1" applyBorder="1" applyAlignment="1">
      <alignment horizontal="center" vertical="center"/>
    </xf>
    <xf numFmtId="43" fontId="1" fillId="0" borderId="97" xfId="42" applyFont="1" applyFill="1" applyBorder="1" applyAlignment="1">
      <alignment vertical="center"/>
    </xf>
    <xf numFmtId="0" fontId="12" fillId="0" borderId="26" xfId="0" applyFont="1" applyFill="1" applyBorder="1" applyAlignment="1">
      <alignment horizontal="center" vertical="center"/>
    </xf>
    <xf numFmtId="43" fontId="12" fillId="0" borderId="14" xfId="42" applyFont="1" applyFill="1" applyBorder="1" applyAlignment="1">
      <alignment vertical="center"/>
    </xf>
    <xf numFmtId="4" fontId="12" fillId="0" borderId="30" xfId="0" applyNumberFormat="1" applyFont="1" applyFill="1" applyBorder="1" applyAlignment="1">
      <alignment horizontal="center" vertical="center"/>
    </xf>
    <xf numFmtId="43" fontId="12" fillId="0" borderId="0" xfId="42" applyFont="1" applyFill="1" applyBorder="1" applyAlignment="1">
      <alignment vertical="center"/>
    </xf>
    <xf numFmtId="0" fontId="1" fillId="0" borderId="121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/>
    </xf>
    <xf numFmtId="4" fontId="15" fillId="0" borderId="97" xfId="0" applyNumberFormat="1" applyFont="1" applyBorder="1" applyAlignment="1">
      <alignment horizontal="center" vertical="center" wrapText="1"/>
    </xf>
    <xf numFmtId="4" fontId="15" fillId="0" borderId="36" xfId="0" applyNumberFormat="1" applyFont="1" applyFill="1" applyBorder="1" applyAlignment="1">
      <alignment horizontal="center" vertical="top" wrapText="1"/>
    </xf>
    <xf numFmtId="4" fontId="15" fillId="0" borderId="109" xfId="0" applyNumberFormat="1" applyFont="1" applyFill="1" applyBorder="1" applyAlignment="1">
      <alignment horizontal="center" vertical="center"/>
    </xf>
    <xf numFmtId="4" fontId="15" fillId="0" borderId="118" xfId="0" applyNumberFormat="1" applyFont="1" applyFill="1" applyBorder="1" applyAlignment="1">
      <alignment horizontal="center" vertical="center"/>
    </xf>
    <xf numFmtId="4" fontId="15" fillId="0" borderId="117" xfId="0" applyNumberFormat="1" applyFont="1" applyFill="1" applyBorder="1" applyAlignment="1">
      <alignment horizontal="center" vertical="center"/>
    </xf>
    <xf numFmtId="4" fontId="16" fillId="34" borderId="123" xfId="0" applyNumberFormat="1" applyFont="1" applyFill="1" applyBorder="1" applyAlignment="1">
      <alignment horizontal="center" vertical="center"/>
    </xf>
    <xf numFmtId="4" fontId="15" fillId="0" borderId="124" xfId="0" applyNumberFormat="1" applyFont="1" applyFill="1" applyBorder="1" applyAlignment="1">
      <alignment horizontal="center" vertical="center" wrapText="1"/>
    </xf>
    <xf numFmtId="4" fontId="15" fillId="0" borderId="125" xfId="0" applyNumberFormat="1" applyFont="1" applyBorder="1" applyAlignment="1">
      <alignment horizontal="center" vertical="center" wrapText="1"/>
    </xf>
    <xf numFmtId="4" fontId="15" fillId="0" borderId="126" xfId="0" applyNumberFormat="1" applyFont="1" applyBorder="1" applyAlignment="1">
      <alignment horizontal="center" vertical="center" wrapText="1"/>
    </xf>
    <xf numFmtId="4" fontId="12" fillId="35" borderId="123" xfId="0" applyNumberFormat="1" applyFont="1" applyFill="1" applyBorder="1" applyAlignment="1">
      <alignment horizontal="center" vertical="center"/>
    </xf>
    <xf numFmtId="4" fontId="12" fillId="33" borderId="123" xfId="0" applyNumberFormat="1" applyFont="1" applyFill="1" applyBorder="1" applyAlignment="1">
      <alignment horizontal="center" vertical="center"/>
    </xf>
    <xf numFmtId="4" fontId="12" fillId="33" borderId="127" xfId="0" applyNumberFormat="1" applyFont="1" applyFill="1" applyBorder="1" applyAlignment="1">
      <alignment horizontal="center" vertical="center"/>
    </xf>
    <xf numFmtId="4" fontId="12" fillId="0" borderId="123" xfId="0" applyNumberFormat="1" applyFont="1" applyFill="1" applyBorder="1" applyAlignment="1">
      <alignment horizontal="center" vertical="center"/>
    </xf>
    <xf numFmtId="2" fontId="1" fillId="0" borderId="128" xfId="0" applyNumberFormat="1" applyFont="1" applyFill="1" applyBorder="1" applyAlignment="1">
      <alignment horizontal="center" vertical="top" wrapText="1"/>
    </xf>
    <xf numFmtId="4" fontId="12" fillId="0" borderId="129" xfId="0" applyNumberFormat="1" applyFont="1" applyFill="1" applyBorder="1" applyAlignment="1">
      <alignment horizontal="center" vertical="center"/>
    </xf>
    <xf numFmtId="0" fontId="12" fillId="0" borderId="130" xfId="0" applyFont="1" applyFill="1" applyBorder="1" applyAlignment="1">
      <alignment horizontal="center" vertical="center" wrapText="1"/>
    </xf>
    <xf numFmtId="0" fontId="12" fillId="0" borderId="131" xfId="0" applyFont="1" applyFill="1" applyBorder="1" applyAlignment="1">
      <alignment horizontal="center" vertical="center" wrapText="1"/>
    </xf>
    <xf numFmtId="2" fontId="12" fillId="0" borderId="132" xfId="0" applyNumberFormat="1" applyFont="1" applyFill="1" applyBorder="1" applyAlignment="1">
      <alignment horizontal="center" vertical="top" wrapText="1"/>
    </xf>
    <xf numFmtId="4" fontId="12" fillId="0" borderId="133" xfId="0" applyNumberFormat="1" applyFont="1" applyFill="1" applyBorder="1" applyAlignment="1">
      <alignment horizontal="center" vertical="center"/>
    </xf>
    <xf numFmtId="0" fontId="1" fillId="0" borderId="130" xfId="0" applyFont="1" applyFill="1" applyBorder="1" applyAlignment="1">
      <alignment horizontal="center" vertical="center" wrapText="1"/>
    </xf>
    <xf numFmtId="0" fontId="1" fillId="0" borderId="131" xfId="0" applyFont="1" applyFill="1" applyBorder="1" applyAlignment="1">
      <alignment horizontal="center" vertical="center" wrapText="1"/>
    </xf>
    <xf numFmtId="2" fontId="1" fillId="0" borderId="132" xfId="0" applyNumberFormat="1" applyFont="1" applyFill="1" applyBorder="1" applyAlignment="1">
      <alignment horizontal="center" vertical="top" wrapText="1"/>
    </xf>
    <xf numFmtId="2" fontId="1" fillId="0" borderId="134" xfId="0" applyNumberFormat="1" applyFont="1" applyFill="1" applyBorder="1" applyAlignment="1">
      <alignment horizontal="center" vertical="top" wrapText="1"/>
    </xf>
    <xf numFmtId="2" fontId="1" fillId="0" borderId="130" xfId="0" applyNumberFormat="1" applyFont="1" applyFill="1" applyBorder="1" applyAlignment="1">
      <alignment horizontal="center" vertical="top" wrapText="1"/>
    </xf>
    <xf numFmtId="4" fontId="12" fillId="0" borderId="135" xfId="0" applyNumberFormat="1" applyFont="1" applyFill="1" applyBorder="1" applyAlignment="1">
      <alignment horizontal="center" vertical="center"/>
    </xf>
    <xf numFmtId="2" fontId="1" fillId="0" borderId="133" xfId="0" applyNumberFormat="1" applyFont="1" applyFill="1" applyBorder="1" applyAlignment="1">
      <alignment horizontal="center" vertical="top" wrapText="1"/>
    </xf>
    <xf numFmtId="0" fontId="1" fillId="0" borderId="13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40" borderId="0" xfId="0" applyFont="1" applyFill="1" applyAlignment="1">
      <alignment/>
    </xf>
    <xf numFmtId="0" fontId="0" fillId="40" borderId="0" xfId="0" applyFill="1" applyAlignment="1">
      <alignment/>
    </xf>
    <xf numFmtId="0" fontId="0" fillId="13" borderId="0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43" fontId="0" fillId="0" borderId="0" xfId="0" applyNumberFormat="1" applyFill="1" applyAlignment="1">
      <alignment/>
    </xf>
    <xf numFmtId="0" fontId="17" fillId="0" borderId="21" xfId="0" applyFont="1" applyFill="1" applyBorder="1" applyAlignment="1">
      <alignment horizontal="center" vertical="center" wrapText="1"/>
    </xf>
    <xf numFmtId="4" fontId="16" fillId="0" borderId="136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/>
    </xf>
    <xf numFmtId="4" fontId="16" fillId="0" borderId="30" xfId="0" applyNumberFormat="1" applyFont="1" applyFill="1" applyBorder="1" applyAlignment="1">
      <alignment horizontal="center" vertical="center"/>
    </xf>
    <xf numFmtId="4" fontId="16" fillId="0" borderId="25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15" fillId="0" borderId="31" xfId="0" applyNumberFormat="1" applyFont="1" applyFill="1" applyBorder="1" applyAlignment="1">
      <alignment horizontal="center" vertical="top" wrapText="1"/>
    </xf>
    <xf numFmtId="0" fontId="31" fillId="0" borderId="0" xfId="0" applyFont="1" applyFill="1" applyAlignment="1">
      <alignment/>
    </xf>
    <xf numFmtId="0" fontId="1" fillId="0" borderId="19" xfId="0" applyFont="1" applyFill="1" applyBorder="1" applyAlignment="1">
      <alignment/>
    </xf>
    <xf numFmtId="2" fontId="1" fillId="0" borderId="109" xfId="0" applyNumberFormat="1" applyFont="1" applyFill="1" applyBorder="1" applyAlignment="1">
      <alignment/>
    </xf>
    <xf numFmtId="2" fontId="1" fillId="0" borderId="31" xfId="0" applyNumberFormat="1" applyFont="1" applyFill="1" applyBorder="1" applyAlignment="1">
      <alignment/>
    </xf>
    <xf numFmtId="0" fontId="12" fillId="0" borderId="31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2" fontId="1" fillId="0" borderId="110" xfId="0" applyNumberFormat="1" applyFont="1" applyFill="1" applyBorder="1" applyAlignment="1">
      <alignment/>
    </xf>
    <xf numFmtId="0" fontId="1" fillId="0" borderId="114" xfId="0" applyFont="1" applyFill="1" applyBorder="1" applyAlignment="1">
      <alignment/>
    </xf>
    <xf numFmtId="0" fontId="12" fillId="0" borderId="114" xfId="0" applyFont="1" applyFill="1" applyBorder="1" applyAlignment="1">
      <alignment/>
    </xf>
    <xf numFmtId="2" fontId="1" fillId="0" borderId="114" xfId="0" applyNumberFormat="1" applyFont="1" applyFill="1" applyBorder="1" applyAlignment="1">
      <alignment/>
    </xf>
    <xf numFmtId="0" fontId="1" fillId="0" borderId="121" xfId="0" applyFont="1" applyFill="1" applyBorder="1" applyAlignment="1">
      <alignment/>
    </xf>
    <xf numFmtId="2" fontId="1" fillId="0" borderId="118" xfId="0" applyNumberFormat="1" applyFont="1" applyFill="1" applyBorder="1" applyAlignment="1">
      <alignment/>
    </xf>
    <xf numFmtId="2" fontId="1" fillId="0" borderId="27" xfId="0" applyNumberFormat="1" applyFont="1" applyFill="1" applyBorder="1" applyAlignment="1">
      <alignment/>
    </xf>
    <xf numFmtId="0" fontId="12" fillId="0" borderId="16" xfId="0" applyFont="1" applyFill="1" applyBorder="1" applyAlignment="1">
      <alignment/>
    </xf>
    <xf numFmtId="2" fontId="12" fillId="0" borderId="15" xfId="0" applyNumberFormat="1" applyFont="1" applyFill="1" applyBorder="1" applyAlignment="1">
      <alignment/>
    </xf>
    <xf numFmtId="0" fontId="12" fillId="0" borderId="15" xfId="0" applyFont="1" applyFill="1" applyBorder="1" applyAlignment="1">
      <alignment/>
    </xf>
    <xf numFmtId="2" fontId="12" fillId="0" borderId="26" xfId="0" applyNumberFormat="1" applyFont="1" applyFill="1" applyBorder="1" applyAlignment="1">
      <alignment/>
    </xf>
    <xf numFmtId="2" fontId="12" fillId="0" borderId="25" xfId="0" applyNumberFormat="1" applyFont="1" applyFill="1" applyBorder="1" applyAlignment="1">
      <alignment/>
    </xf>
    <xf numFmtId="2" fontId="1" fillId="0" borderId="137" xfId="0" applyNumberFormat="1" applyFon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center"/>
    </xf>
    <xf numFmtId="178" fontId="1" fillId="0" borderId="31" xfId="0" applyNumberFormat="1" applyFont="1" applyFill="1" applyBorder="1" applyAlignment="1">
      <alignment horizontal="center"/>
    </xf>
    <xf numFmtId="178" fontId="1" fillId="0" borderId="115" xfId="0" applyNumberFormat="1" applyFont="1" applyFill="1" applyBorder="1" applyAlignment="1">
      <alignment horizontal="center"/>
    </xf>
    <xf numFmtId="2" fontId="1" fillId="0" borderId="115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38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178" fontId="1" fillId="0" borderId="18" xfId="0" applyNumberFormat="1" applyFont="1" applyFill="1" applyBorder="1" applyAlignment="1">
      <alignment horizontal="center"/>
    </xf>
    <xf numFmtId="2" fontId="1" fillId="0" borderId="119" xfId="0" applyNumberFormat="1" applyFont="1" applyFill="1" applyBorder="1" applyAlignment="1">
      <alignment horizontal="center"/>
    </xf>
    <xf numFmtId="2" fontId="1" fillId="0" borderId="41" xfId="0" applyNumberFormat="1" applyFont="1" applyFill="1" applyBorder="1" applyAlignment="1">
      <alignment horizontal="center"/>
    </xf>
    <xf numFmtId="2" fontId="1" fillId="0" borderId="97" xfId="0" applyNumberFormat="1" applyFont="1" applyFill="1" applyBorder="1" applyAlignment="1">
      <alignment horizontal="center"/>
    </xf>
    <xf numFmtId="2" fontId="1" fillId="0" borderId="117" xfId="0" applyNumberFormat="1" applyFont="1" applyFill="1" applyBorder="1" applyAlignment="1">
      <alignment horizontal="center"/>
    </xf>
    <xf numFmtId="2" fontId="1" fillId="0" borderId="28" xfId="0" applyNumberFormat="1" applyFont="1" applyFill="1" applyBorder="1" applyAlignment="1">
      <alignment horizontal="center"/>
    </xf>
    <xf numFmtId="0" fontId="15" fillId="0" borderId="108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/>
    </xf>
    <xf numFmtId="2" fontId="1" fillId="0" borderId="114" xfId="0" applyNumberFormat="1" applyFont="1" applyFill="1" applyBorder="1" applyAlignment="1">
      <alignment horizontal="center"/>
    </xf>
    <xf numFmtId="0" fontId="1" fillId="0" borderId="114" xfId="0" applyFont="1" applyFill="1" applyBorder="1" applyAlignment="1">
      <alignment horizontal="center"/>
    </xf>
    <xf numFmtId="2" fontId="1" fillId="0" borderId="122" xfId="0" applyNumberFormat="1" applyFont="1" applyFill="1" applyBorder="1" applyAlignment="1">
      <alignment horizontal="center"/>
    </xf>
    <xf numFmtId="2" fontId="1" fillId="0" borderId="38" xfId="0" applyNumberFormat="1" applyFont="1" applyFill="1" applyBorder="1" applyAlignment="1">
      <alignment horizontal="center"/>
    </xf>
    <xf numFmtId="2" fontId="1" fillId="0" borderId="116" xfId="0" applyNumberFormat="1" applyFont="1" applyFill="1" applyBorder="1" applyAlignment="1">
      <alignment horizontal="center"/>
    </xf>
    <xf numFmtId="4" fontId="15" fillId="0" borderId="137" xfId="0" applyNumberFormat="1" applyFont="1" applyFill="1" applyBorder="1" applyAlignment="1">
      <alignment horizontal="center" vertical="center" wrapText="1"/>
    </xf>
    <xf numFmtId="4" fontId="15" fillId="0" borderId="106" xfId="0" applyNumberFormat="1" applyFont="1" applyFill="1" applyBorder="1" applyAlignment="1">
      <alignment horizontal="center" vertical="center" wrapText="1"/>
    </xf>
    <xf numFmtId="4" fontId="15" fillId="0" borderId="112" xfId="0" applyNumberFormat="1" applyFont="1" applyFill="1" applyBorder="1" applyAlignment="1">
      <alignment horizontal="center" vertical="center" wrapText="1"/>
    </xf>
    <xf numFmtId="4" fontId="15" fillId="0" borderId="121" xfId="0" applyNumberFormat="1" applyFont="1" applyFill="1" applyBorder="1" applyAlignment="1">
      <alignment horizontal="center" vertical="center"/>
    </xf>
    <xf numFmtId="4" fontId="15" fillId="0" borderId="33" xfId="0" applyNumberFormat="1" applyFont="1" applyFill="1" applyBorder="1" applyAlignment="1">
      <alignment horizontal="center" vertical="center"/>
    </xf>
    <xf numFmtId="4" fontId="15" fillId="0" borderId="119" xfId="0" applyNumberFormat="1" applyFont="1" applyFill="1" applyBorder="1" applyAlignment="1">
      <alignment horizontal="center" vertical="center"/>
    </xf>
    <xf numFmtId="4" fontId="15" fillId="0" borderId="28" xfId="0" applyNumberFormat="1" applyFont="1" applyFill="1" applyBorder="1" applyAlignment="1">
      <alignment horizontal="center" vertical="center"/>
    </xf>
    <xf numFmtId="4" fontId="15" fillId="0" borderId="97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top" wrapText="1"/>
    </xf>
    <xf numFmtId="0" fontId="1" fillId="0" borderId="1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0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39" xfId="0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vertical="center"/>
    </xf>
    <xf numFmtId="0" fontId="1" fillId="0" borderId="140" xfId="0" applyFont="1" applyFill="1" applyBorder="1" applyAlignment="1">
      <alignment horizontal="center" vertical="center" wrapText="1"/>
    </xf>
    <xf numFmtId="0" fontId="1" fillId="0" borderId="113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0" fontId="12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0" fontId="12" fillId="33" borderId="0" xfId="0" applyFont="1" applyFill="1" applyBorder="1" applyAlignment="1">
      <alignment horizontal="center" vertical="center"/>
    </xf>
    <xf numFmtId="0" fontId="34" fillId="0" borderId="0" xfId="0" applyFont="1" applyFill="1" applyAlignment="1">
      <alignment/>
    </xf>
    <xf numFmtId="0" fontId="1" fillId="33" borderId="141" xfId="0" applyFont="1" applyFill="1" applyBorder="1" applyAlignment="1">
      <alignment/>
    </xf>
    <xf numFmtId="0" fontId="1" fillId="33" borderId="35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" fillId="33" borderId="109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2" fontId="1" fillId="33" borderId="31" xfId="0" applyNumberFormat="1" applyFont="1" applyFill="1" applyBorder="1" applyAlignment="1">
      <alignment horizontal="center" vertical="top" wrapText="1"/>
    </xf>
    <xf numFmtId="0" fontId="1" fillId="33" borderId="31" xfId="0" applyFont="1" applyFill="1" applyBorder="1" applyAlignment="1">
      <alignment horizontal="center" vertical="center"/>
    </xf>
    <xf numFmtId="0" fontId="1" fillId="33" borderId="124" xfId="0" applyFont="1" applyFill="1" applyBorder="1" applyAlignment="1">
      <alignment horizontal="center" vertical="center" wrapText="1"/>
    </xf>
    <xf numFmtId="0" fontId="1" fillId="33" borderId="115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center"/>
    </xf>
    <xf numFmtId="43" fontId="1" fillId="33" borderId="119" xfId="42" applyFont="1" applyFill="1" applyBorder="1" applyAlignment="1">
      <alignment vertical="center" wrapText="1"/>
    </xf>
    <xf numFmtId="4" fontId="1" fillId="0" borderId="97" xfId="0" applyNumberFormat="1" applyFont="1" applyFill="1" applyBorder="1" applyAlignment="1">
      <alignment horizontal="center" vertical="center"/>
    </xf>
    <xf numFmtId="43" fontId="1" fillId="33" borderId="18" xfId="42" applyFont="1" applyFill="1" applyBorder="1" applyAlignment="1">
      <alignment horizontal="center" vertical="center"/>
    </xf>
    <xf numFmtId="2" fontId="1" fillId="33" borderId="27" xfId="0" applyNumberFormat="1" applyFont="1" applyFill="1" applyBorder="1" applyAlignment="1">
      <alignment horizontal="center" vertical="top" wrapText="1"/>
    </xf>
    <xf numFmtId="2" fontId="1" fillId="33" borderId="126" xfId="0" applyNumberFormat="1" applyFont="1" applyFill="1" applyBorder="1" applyAlignment="1">
      <alignment horizontal="center" vertical="top" wrapText="1"/>
    </xf>
    <xf numFmtId="43" fontId="1" fillId="33" borderId="120" xfId="42" applyFont="1" applyFill="1" applyBorder="1" applyAlignment="1">
      <alignment vertical="top" wrapText="1"/>
    </xf>
    <xf numFmtId="0" fontId="1" fillId="33" borderId="112" xfId="0" applyFont="1" applyFill="1" applyBorder="1" applyAlignment="1">
      <alignment horizontal="center" vertical="center" wrapText="1"/>
    </xf>
    <xf numFmtId="0" fontId="1" fillId="33" borderId="10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33" borderId="114" xfId="0" applyFont="1" applyFill="1" applyBorder="1" applyAlignment="1">
      <alignment horizontal="center" vertical="center" wrapText="1"/>
    </xf>
    <xf numFmtId="0" fontId="1" fillId="33" borderId="114" xfId="0" applyFont="1" applyFill="1" applyBorder="1" applyAlignment="1">
      <alignment horizontal="center" vertical="center"/>
    </xf>
    <xf numFmtId="0" fontId="1" fillId="33" borderId="142" xfId="0" applyFont="1" applyFill="1" applyBorder="1" applyAlignment="1">
      <alignment horizontal="center" vertical="center" wrapText="1"/>
    </xf>
    <xf numFmtId="0" fontId="1" fillId="33" borderId="116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/>
    </xf>
    <xf numFmtId="0" fontId="1" fillId="33" borderId="126" xfId="0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4" fontId="1" fillId="0" borderId="24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1" fillId="33" borderId="118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110" xfId="0" applyFont="1" applyFill="1" applyBorder="1" applyAlignment="1">
      <alignment horizontal="center" vertical="center" wrapText="1"/>
    </xf>
    <xf numFmtId="4" fontId="1" fillId="0" borderId="121" xfId="0" applyNumberFormat="1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1" xfId="0" applyFont="1" applyBorder="1" applyAlignment="1">
      <alignment/>
    </xf>
    <xf numFmtId="0" fontId="1" fillId="34" borderId="113" xfId="0" applyFont="1" applyFill="1" applyBorder="1" applyAlignment="1">
      <alignment horizontal="center" vertical="center" wrapText="1"/>
    </xf>
    <xf numFmtId="2" fontId="12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center"/>
    </xf>
    <xf numFmtId="4" fontId="20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0" fontId="1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5" fillId="0" borderId="0" xfId="0" applyFont="1" applyAlignment="1">
      <alignment horizontal="center"/>
    </xf>
    <xf numFmtId="0" fontId="24" fillId="0" borderId="0" xfId="0" applyFont="1" applyAlignment="1">
      <alignment/>
    </xf>
    <xf numFmtId="0" fontId="3" fillId="0" borderId="0" xfId="0" applyFont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Fill="1" applyBorder="1" applyAlignment="1">
      <alignment/>
    </xf>
    <xf numFmtId="0" fontId="86" fillId="0" borderId="0" xfId="0" applyFont="1" applyFill="1" applyAlignment="1">
      <alignment/>
    </xf>
    <xf numFmtId="0" fontId="86" fillId="0" borderId="0" xfId="0" applyFont="1" applyFill="1" applyBorder="1" applyAlignment="1">
      <alignment/>
    </xf>
    <xf numFmtId="4" fontId="86" fillId="0" borderId="0" xfId="0" applyNumberFormat="1" applyFont="1" applyFill="1" applyAlignment="1">
      <alignment/>
    </xf>
    <xf numFmtId="0" fontId="87" fillId="0" borderId="0" xfId="0" applyFont="1" applyFill="1" applyAlignment="1">
      <alignment/>
    </xf>
    <xf numFmtId="4" fontId="16" fillId="35" borderId="25" xfId="0" applyNumberFormat="1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top" wrapText="1"/>
    </xf>
    <xf numFmtId="0" fontId="86" fillId="0" borderId="0" xfId="0" applyFont="1" applyFill="1" applyBorder="1" applyAlignment="1">
      <alignment horizontal="center"/>
    </xf>
    <xf numFmtId="4" fontId="86" fillId="0" borderId="0" xfId="0" applyNumberFormat="1" applyFont="1" applyFill="1" applyBorder="1" applyAlignment="1">
      <alignment horizontal="center" vertical="center"/>
    </xf>
    <xf numFmtId="0" fontId="89" fillId="0" borderId="0" xfId="0" applyFont="1" applyFill="1" applyAlignment="1">
      <alignment horizontal="center"/>
    </xf>
    <xf numFmtId="0" fontId="89" fillId="0" borderId="0" xfId="0" applyFont="1" applyFill="1" applyAlignment="1">
      <alignment/>
    </xf>
    <xf numFmtId="4" fontId="87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2" fontId="1" fillId="33" borderId="114" xfId="0" applyNumberFormat="1" applyFont="1" applyFill="1" applyBorder="1" applyAlignment="1">
      <alignment vertical="center" wrapText="1"/>
    </xf>
    <xf numFmtId="2" fontId="0" fillId="0" borderId="0" xfId="0" applyNumberForma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15" fillId="0" borderId="20" xfId="0" applyNumberFormat="1" applyFont="1" applyBorder="1" applyAlignment="1">
      <alignment horizontal="center" vertical="top" wrapText="1"/>
    </xf>
    <xf numFmtId="2" fontId="15" fillId="0" borderId="31" xfId="0" applyNumberFormat="1" applyFont="1" applyBorder="1" applyAlignment="1">
      <alignment horizontal="center" vertical="top" wrapText="1"/>
    </xf>
    <xf numFmtId="2" fontId="1" fillId="0" borderId="31" xfId="0" applyNumberFormat="1" applyFont="1" applyFill="1" applyBorder="1" applyAlignment="1">
      <alignment horizontal="center" vertical="top" wrapText="1"/>
    </xf>
    <xf numFmtId="2" fontId="15" fillId="0" borderId="115" xfId="0" applyNumberFormat="1" applyFont="1" applyFill="1" applyBorder="1" applyAlignment="1">
      <alignment horizontal="center" vertical="top" wrapText="1"/>
    </xf>
    <xf numFmtId="2" fontId="15" fillId="0" borderId="20" xfId="0" applyNumberFormat="1" applyFont="1" applyFill="1" applyBorder="1" applyAlignment="1">
      <alignment horizontal="center" vertical="top" wrapText="1"/>
    </xf>
    <xf numFmtId="2" fontId="1" fillId="0" borderId="18" xfId="0" applyNumberFormat="1" applyFont="1" applyBorder="1" applyAlignment="1">
      <alignment horizontal="center"/>
    </xf>
    <xf numFmtId="2" fontId="1" fillId="33" borderId="18" xfId="0" applyNumberFormat="1" applyFont="1" applyFill="1" applyBorder="1" applyAlignment="1">
      <alignment horizontal="center"/>
    </xf>
    <xf numFmtId="2" fontId="1" fillId="0" borderId="119" xfId="0" applyNumberFormat="1" applyFont="1" applyBorder="1" applyAlignment="1">
      <alignment horizontal="center"/>
    </xf>
    <xf numFmtId="2" fontId="12" fillId="0" borderId="28" xfId="0" applyNumberFormat="1" applyFont="1" applyBorder="1" applyAlignment="1">
      <alignment horizontal="center"/>
    </xf>
    <xf numFmtId="2" fontId="1" fillId="0" borderId="97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33" borderId="27" xfId="0" applyNumberFormat="1" applyFont="1" applyFill="1" applyBorder="1" applyAlignment="1">
      <alignment horizontal="center"/>
    </xf>
    <xf numFmtId="2" fontId="1" fillId="0" borderId="120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6" fillId="0" borderId="26" xfId="0" applyNumberFormat="1" applyFont="1" applyBorder="1" applyAlignment="1">
      <alignment horizontal="center" vertical="center"/>
    </xf>
    <xf numFmtId="2" fontId="15" fillId="0" borderId="13" xfId="0" applyNumberFormat="1" applyFont="1" applyBorder="1" applyAlignment="1">
      <alignment horizontal="center" vertical="center"/>
    </xf>
    <xf numFmtId="2" fontId="15" fillId="0" borderId="98" xfId="0" applyNumberFormat="1" applyFont="1" applyBorder="1" applyAlignment="1">
      <alignment horizontal="center" vertical="center"/>
    </xf>
    <xf numFmtId="2" fontId="15" fillId="0" borderId="99" xfId="0" applyNumberFormat="1" applyFont="1" applyBorder="1" applyAlignment="1">
      <alignment horizontal="center" vertical="center"/>
    </xf>
    <xf numFmtId="2" fontId="15" fillId="0" borderId="26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/>
    </xf>
    <xf numFmtId="4" fontId="12" fillId="0" borderId="17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top" wrapText="1"/>
    </xf>
    <xf numFmtId="2" fontId="1" fillId="0" borderId="17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 vertical="center"/>
    </xf>
    <xf numFmtId="2" fontId="1" fillId="0" borderId="4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137" xfId="0" applyNumberFormat="1" applyFont="1" applyBorder="1" applyAlignment="1">
      <alignment horizontal="center"/>
    </xf>
    <xf numFmtId="2" fontId="1" fillId="33" borderId="31" xfId="0" applyNumberFormat="1" applyFont="1" applyFill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2" fontId="1" fillId="0" borderId="138" xfId="0" applyNumberFormat="1" applyFont="1" applyBorder="1" applyAlignment="1">
      <alignment horizontal="center"/>
    </xf>
    <xf numFmtId="2" fontId="1" fillId="0" borderId="143" xfId="0" applyNumberFormat="1" applyFont="1" applyBorder="1" applyAlignment="1">
      <alignment horizontal="center"/>
    </xf>
    <xf numFmtId="2" fontId="12" fillId="0" borderId="41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144" xfId="0" applyNumberFormat="1" applyFont="1" applyBorder="1" applyAlignment="1">
      <alignment horizontal="center"/>
    </xf>
    <xf numFmtId="2" fontId="1" fillId="0" borderId="145" xfId="0" applyNumberFormat="1" applyFont="1" applyBorder="1" applyAlignment="1">
      <alignment horizontal="center"/>
    </xf>
    <xf numFmtId="2" fontId="16" fillId="0" borderId="15" xfId="0" applyNumberFormat="1" applyFont="1" applyBorder="1" applyAlignment="1">
      <alignment horizontal="center" vertical="center"/>
    </xf>
    <xf numFmtId="2" fontId="16" fillId="0" borderId="13" xfId="0" applyNumberFormat="1" applyFont="1" applyBorder="1" applyAlignment="1">
      <alignment horizontal="center" vertical="center"/>
    </xf>
    <xf numFmtId="2" fontId="16" fillId="0" borderId="98" xfId="0" applyNumberFormat="1" applyFont="1" applyBorder="1" applyAlignment="1">
      <alignment horizontal="center" vertical="center"/>
    </xf>
    <xf numFmtId="2" fontId="16" fillId="0" borderId="99" xfId="0" applyNumberFormat="1" applyFont="1" applyBorder="1" applyAlignment="1">
      <alignment horizontal="center" vertical="center"/>
    </xf>
    <xf numFmtId="2" fontId="16" fillId="0" borderId="14" xfId="0" applyNumberFormat="1" applyFont="1" applyBorder="1" applyAlignment="1">
      <alignment horizontal="center" vertical="center"/>
    </xf>
    <xf numFmtId="2" fontId="1" fillId="0" borderId="31" xfId="0" applyNumberFormat="1" applyFont="1" applyFill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27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17" fillId="0" borderId="96" xfId="0" applyNumberFormat="1" applyFont="1" applyFill="1" applyBorder="1" applyAlignment="1">
      <alignment horizontal="center" vertical="center" wrapText="1"/>
    </xf>
    <xf numFmtId="2" fontId="17" fillId="0" borderId="95" xfId="0" applyNumberFormat="1" applyFont="1" applyBorder="1" applyAlignment="1">
      <alignment horizontal="center" vertical="center" wrapText="1"/>
    </xf>
    <xf numFmtId="2" fontId="17" fillId="0" borderId="96" xfId="0" applyNumberFormat="1" applyFont="1" applyBorder="1" applyAlignment="1">
      <alignment horizontal="center" vertical="center" wrapText="1"/>
    </xf>
    <xf numFmtId="2" fontId="17" fillId="0" borderId="12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7" fillId="0" borderId="11" xfId="0" applyNumberFormat="1" applyFont="1" applyFill="1" applyBorder="1" applyAlignment="1">
      <alignment horizontal="center" vertical="center"/>
    </xf>
    <xf numFmtId="2" fontId="1" fillId="0" borderId="43" xfId="0" applyNumberFormat="1" applyFont="1" applyBorder="1" applyAlignment="1">
      <alignment horizontal="center"/>
    </xf>
    <xf numFmtId="2" fontId="1" fillId="0" borderId="43" xfId="0" applyNumberFormat="1" applyFont="1" applyFill="1" applyBorder="1" applyAlignment="1">
      <alignment horizontal="center"/>
    </xf>
    <xf numFmtId="2" fontId="1" fillId="0" borderId="39" xfId="0" applyNumberFormat="1" applyFont="1" applyBorder="1" applyAlignment="1">
      <alignment horizontal="center"/>
    </xf>
    <xf numFmtId="2" fontId="1" fillId="33" borderId="43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2" fontId="1" fillId="0" borderId="115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19" xfId="0" applyNumberFormat="1" applyFont="1" applyFill="1" applyBorder="1" applyAlignment="1">
      <alignment horizontal="center"/>
    </xf>
    <xf numFmtId="2" fontId="1" fillId="0" borderId="28" xfId="0" applyNumberFormat="1" applyFont="1" applyFill="1" applyBorder="1" applyAlignment="1">
      <alignment horizontal="center"/>
    </xf>
    <xf numFmtId="2" fontId="1" fillId="0" borderId="97" xfId="0" applyNumberFormat="1" applyFont="1" applyFill="1" applyBorder="1" applyAlignment="1">
      <alignment horizontal="center"/>
    </xf>
    <xf numFmtId="2" fontId="1" fillId="0" borderId="120" xfId="0" applyNumberFormat="1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Border="1" applyAlignment="1">
      <alignment/>
    </xf>
    <xf numFmtId="2" fontId="17" fillId="0" borderId="95" xfId="0" applyNumberFormat="1" applyFont="1" applyFill="1" applyBorder="1" applyAlignment="1">
      <alignment horizontal="center" vertical="center" wrapText="1"/>
    </xf>
    <xf numFmtId="2" fontId="17" fillId="0" borderId="12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16" fillId="0" borderId="15" xfId="0" applyNumberFormat="1" applyFont="1" applyFill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center" vertical="center"/>
    </xf>
    <xf numFmtId="2" fontId="16" fillId="0" borderId="98" xfId="0" applyNumberFormat="1" applyFont="1" applyFill="1" applyBorder="1" applyAlignment="1">
      <alignment horizontal="center" vertical="center"/>
    </xf>
    <xf numFmtId="2" fontId="16" fillId="0" borderId="99" xfId="0" applyNumberFormat="1" applyFont="1" applyFill="1" applyBorder="1" applyAlignment="1">
      <alignment horizontal="center" vertical="center"/>
    </xf>
    <xf numFmtId="2" fontId="16" fillId="0" borderId="14" xfId="0" applyNumberFormat="1" applyFont="1" applyFill="1" applyBorder="1" applyAlignment="1">
      <alignment horizontal="center" vertical="center"/>
    </xf>
    <xf numFmtId="2" fontId="16" fillId="0" borderId="26" xfId="0" applyNumberFormat="1" applyFont="1" applyFill="1" applyBorder="1" applyAlignment="1">
      <alignment horizontal="center" vertical="center"/>
    </xf>
    <xf numFmtId="2" fontId="12" fillId="0" borderId="28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00" xfId="0" applyNumberFormat="1" applyFont="1" applyFill="1" applyBorder="1" applyAlignment="1">
      <alignment horizontal="center"/>
    </xf>
    <xf numFmtId="2" fontId="12" fillId="0" borderId="22" xfId="0" applyNumberFormat="1" applyFont="1" applyFill="1" applyBorder="1" applyAlignment="1">
      <alignment horizontal="center"/>
    </xf>
    <xf numFmtId="2" fontId="16" fillId="0" borderId="10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/>
    </xf>
    <xf numFmtId="2" fontId="14" fillId="0" borderId="12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 vertical="center"/>
    </xf>
    <xf numFmtId="2" fontId="1" fillId="0" borderId="32" xfId="0" applyNumberFormat="1" applyFont="1" applyFill="1" applyBorder="1" applyAlignment="1">
      <alignment horizontal="center"/>
    </xf>
    <xf numFmtId="2" fontId="12" fillId="0" borderId="15" xfId="0" applyNumberFormat="1" applyFont="1" applyFill="1" applyBorder="1" applyAlignment="1">
      <alignment horizontal="center" vertical="center"/>
    </xf>
    <xf numFmtId="2" fontId="12" fillId="0" borderId="13" xfId="0" applyNumberFormat="1" applyFont="1" applyFill="1" applyBorder="1" applyAlignment="1">
      <alignment horizontal="center" vertical="center"/>
    </xf>
    <xf numFmtId="2" fontId="12" fillId="0" borderId="98" xfId="0" applyNumberFormat="1" applyFont="1" applyFill="1" applyBorder="1" applyAlignment="1">
      <alignment horizontal="center" vertical="center"/>
    </xf>
    <xf numFmtId="2" fontId="12" fillId="0" borderId="99" xfId="0" applyNumberFormat="1" applyFont="1" applyFill="1" applyBorder="1" applyAlignment="1">
      <alignment horizontal="center" vertical="center"/>
    </xf>
    <xf numFmtId="2" fontId="90" fillId="0" borderId="18" xfId="0" applyNumberFormat="1" applyFont="1" applyBorder="1" applyAlignment="1">
      <alignment horizontal="center"/>
    </xf>
    <xf numFmtId="0" fontId="9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15" fillId="0" borderId="68" xfId="0" applyNumberFormat="1" applyFont="1" applyBorder="1" applyAlignment="1">
      <alignment horizontal="center" vertical="center"/>
    </xf>
    <xf numFmtId="2" fontId="17" fillId="0" borderId="146" xfId="0" applyNumberFormat="1" applyFont="1" applyBorder="1" applyAlignment="1">
      <alignment horizontal="center" vertical="center" wrapText="1"/>
    </xf>
    <xf numFmtId="2" fontId="17" fillId="0" borderId="147" xfId="0" applyNumberFormat="1" applyFont="1" applyBorder="1" applyAlignment="1">
      <alignment horizontal="center" vertical="center" wrapText="1"/>
    </xf>
    <xf numFmtId="2" fontId="16" fillId="0" borderId="148" xfId="0" applyNumberFormat="1" applyFont="1" applyFill="1" applyBorder="1" applyAlignment="1">
      <alignment horizontal="center" vertical="center"/>
    </xf>
    <xf numFmtId="2" fontId="16" fillId="0" borderId="149" xfId="0" applyNumberFormat="1" applyFont="1" applyBorder="1" applyAlignment="1">
      <alignment horizontal="center" vertical="center"/>
    </xf>
    <xf numFmtId="2" fontId="12" fillId="0" borderId="149" xfId="0" applyNumberFormat="1" applyFont="1" applyBorder="1" applyAlignment="1">
      <alignment horizontal="center" vertical="center"/>
    </xf>
    <xf numFmtId="2" fontId="16" fillId="0" borderId="25" xfId="0" applyNumberFormat="1" applyFont="1" applyBorder="1" applyAlignment="1">
      <alignment horizontal="center" vertical="center"/>
    </xf>
    <xf numFmtId="2" fontId="14" fillId="0" borderId="83" xfId="0" applyNumberFormat="1" applyFont="1" applyFill="1" applyBorder="1" applyAlignment="1">
      <alignment horizontal="center"/>
    </xf>
    <xf numFmtId="2" fontId="14" fillId="0" borderId="150" xfId="0" applyNumberFormat="1" applyFont="1" applyFill="1" applyBorder="1" applyAlignment="1">
      <alignment horizontal="center"/>
    </xf>
    <xf numFmtId="2" fontId="14" fillId="0" borderId="83" xfId="0" applyNumberFormat="1" applyFont="1" applyBorder="1" applyAlignment="1">
      <alignment horizontal="center"/>
    </xf>
    <xf numFmtId="2" fontId="17" fillId="37" borderId="151" xfId="0" applyNumberFormat="1" applyFont="1" applyFill="1" applyBorder="1" applyAlignment="1">
      <alignment horizontal="center" vertical="center" wrapText="1"/>
    </xf>
    <xf numFmtId="2" fontId="17" fillId="37" borderId="141" xfId="0" applyNumberFormat="1" applyFont="1" applyFill="1" applyBorder="1" applyAlignment="1">
      <alignment horizontal="center" vertical="center" wrapText="1"/>
    </xf>
    <xf numFmtId="2" fontId="17" fillId="37" borderId="152" xfId="0" applyNumberFormat="1" applyFont="1" applyFill="1" applyBorder="1" applyAlignment="1">
      <alignment horizontal="center" vertical="center"/>
    </xf>
    <xf numFmtId="2" fontId="17" fillId="37" borderId="153" xfId="0" applyNumberFormat="1" applyFont="1" applyFill="1" applyBorder="1" applyAlignment="1">
      <alignment horizontal="center" vertical="center"/>
    </xf>
    <xf numFmtId="2" fontId="17" fillId="37" borderId="154" xfId="0" applyNumberFormat="1" applyFont="1" applyFill="1" applyBorder="1" applyAlignment="1">
      <alignment horizontal="center" vertical="center"/>
    </xf>
    <xf numFmtId="2" fontId="17" fillId="37" borderId="155" xfId="0" applyNumberFormat="1" applyFont="1" applyFill="1" applyBorder="1" applyAlignment="1">
      <alignment horizontal="center" vertical="center" wrapText="1"/>
    </xf>
    <xf numFmtId="2" fontId="17" fillId="37" borderId="156" xfId="0" applyNumberFormat="1" applyFont="1" applyFill="1" applyBorder="1" applyAlignment="1">
      <alignment horizontal="center" vertical="center" wrapText="1"/>
    </xf>
    <xf numFmtId="2" fontId="17" fillId="37" borderId="157" xfId="0" applyNumberFormat="1" applyFont="1" applyFill="1" applyBorder="1" applyAlignment="1">
      <alignment horizontal="center" vertical="center" wrapText="1"/>
    </xf>
    <xf numFmtId="2" fontId="17" fillId="37" borderId="158" xfId="0" applyNumberFormat="1" applyFont="1" applyFill="1" applyBorder="1" applyAlignment="1">
      <alignment horizontal="center" vertical="center" wrapText="1"/>
    </xf>
    <xf numFmtId="2" fontId="17" fillId="37" borderId="159" xfId="0" applyNumberFormat="1" applyFont="1" applyFill="1" applyBorder="1" applyAlignment="1">
      <alignment horizontal="center" vertical="center" wrapText="1"/>
    </xf>
    <xf numFmtId="2" fontId="17" fillId="37" borderId="160" xfId="0" applyNumberFormat="1" applyFont="1" applyFill="1" applyBorder="1" applyAlignment="1">
      <alignment horizontal="center" vertical="center" wrapText="1"/>
    </xf>
    <xf numFmtId="2" fontId="17" fillId="37" borderId="37" xfId="0" applyNumberFormat="1" applyFont="1" applyFill="1" applyBorder="1" applyAlignment="1">
      <alignment horizontal="center" vertical="center" wrapText="1"/>
    </xf>
    <xf numFmtId="2" fontId="17" fillId="37" borderId="25" xfId="0" applyNumberFormat="1" applyFont="1" applyFill="1" applyBorder="1" applyAlignment="1">
      <alignment horizontal="center" vertical="center" wrapText="1"/>
    </xf>
    <xf numFmtId="2" fontId="17" fillId="37" borderId="16" xfId="0" applyNumberFormat="1" applyFont="1" applyFill="1" applyBorder="1" applyAlignment="1">
      <alignment horizontal="center" vertical="center" wrapText="1"/>
    </xf>
    <xf numFmtId="2" fontId="16" fillId="36" borderId="149" xfId="0" applyNumberFormat="1" applyFont="1" applyFill="1" applyBorder="1" applyAlignment="1">
      <alignment horizontal="center" vertical="center"/>
    </xf>
    <xf numFmtId="2" fontId="16" fillId="0" borderId="30" xfId="0" applyNumberFormat="1" applyFont="1" applyBorder="1" applyAlignment="1">
      <alignment horizontal="center" vertical="center"/>
    </xf>
    <xf numFmtId="2" fontId="12" fillId="0" borderId="160" xfId="0" applyNumberFormat="1" applyFont="1" applyBorder="1" applyAlignment="1">
      <alignment horizontal="center"/>
    </xf>
    <xf numFmtId="2" fontId="17" fillId="0" borderId="161" xfId="0" applyNumberFormat="1" applyFont="1" applyFill="1" applyBorder="1" applyAlignment="1">
      <alignment horizontal="center" vertical="center" wrapText="1"/>
    </xf>
    <xf numFmtId="2" fontId="14" fillId="0" borderId="162" xfId="0" applyNumberFormat="1" applyFont="1" applyFill="1" applyBorder="1" applyAlignment="1">
      <alignment horizontal="center"/>
    </xf>
    <xf numFmtId="2" fontId="17" fillId="0" borderId="163" xfId="0" applyNumberFormat="1" applyFont="1" applyFill="1" applyBorder="1" applyAlignment="1">
      <alignment horizontal="center" vertical="center"/>
    </xf>
    <xf numFmtId="2" fontId="17" fillId="0" borderId="146" xfId="0" applyNumberFormat="1" applyFont="1" applyFill="1" applyBorder="1" applyAlignment="1">
      <alignment horizontal="center" vertical="center" wrapText="1"/>
    </xf>
    <xf numFmtId="2" fontId="17" fillId="0" borderId="147" xfId="0" applyNumberFormat="1" applyFont="1" applyFill="1" applyBorder="1" applyAlignment="1">
      <alignment horizontal="center" vertical="center" wrapText="1"/>
    </xf>
    <xf numFmtId="2" fontId="16" fillId="0" borderId="164" xfId="0" applyNumberFormat="1" applyFont="1" applyFill="1" applyBorder="1" applyAlignment="1">
      <alignment horizontal="center" vertical="center"/>
    </xf>
    <xf numFmtId="2" fontId="16" fillId="36" borderId="165" xfId="0" applyNumberFormat="1" applyFont="1" applyFill="1" applyBorder="1" applyAlignment="1">
      <alignment horizontal="center" vertical="center"/>
    </xf>
    <xf numFmtId="2" fontId="16" fillId="0" borderId="165" xfId="0" applyNumberFormat="1" applyFont="1" applyBorder="1" applyAlignment="1">
      <alignment horizontal="center" vertical="center"/>
    </xf>
    <xf numFmtId="2" fontId="16" fillId="0" borderId="166" xfId="0" applyNumberFormat="1" applyFont="1" applyBorder="1" applyAlignment="1">
      <alignment horizontal="center" vertical="center"/>
    </xf>
    <xf numFmtId="2" fontId="12" fillId="0" borderId="167" xfId="0" applyNumberFormat="1" applyFont="1" applyBorder="1" applyAlignment="1">
      <alignment horizontal="center"/>
    </xf>
    <xf numFmtId="2" fontId="15" fillId="0" borderId="155" xfId="0" applyNumberFormat="1" applyFont="1" applyBorder="1" applyAlignment="1">
      <alignment horizontal="center" vertical="center"/>
    </xf>
    <xf numFmtId="2" fontId="17" fillId="36" borderId="168" xfId="0" applyNumberFormat="1" applyFont="1" applyFill="1" applyBorder="1" applyAlignment="1">
      <alignment horizontal="center" vertical="center" wrapText="1"/>
    </xf>
    <xf numFmtId="2" fontId="17" fillId="36" borderId="155" xfId="0" applyNumberFormat="1" applyFont="1" applyFill="1" applyBorder="1" applyAlignment="1">
      <alignment horizontal="center" vertical="center" wrapText="1"/>
    </xf>
    <xf numFmtId="2" fontId="17" fillId="0" borderId="155" xfId="0" applyNumberFormat="1" applyFont="1" applyBorder="1" applyAlignment="1">
      <alignment horizontal="center" vertical="center"/>
    </xf>
    <xf numFmtId="2" fontId="17" fillId="0" borderId="155" xfId="0" applyNumberFormat="1" applyFont="1" applyFill="1" applyBorder="1" applyAlignment="1">
      <alignment horizontal="center" vertical="center"/>
    </xf>
    <xf numFmtId="2" fontId="17" fillId="0" borderId="169" xfId="0" applyNumberFormat="1" applyFont="1" applyFill="1" applyBorder="1" applyAlignment="1">
      <alignment horizontal="center" vertical="center"/>
    </xf>
    <xf numFmtId="0" fontId="17" fillId="0" borderId="155" xfId="0" applyFont="1" applyBorder="1" applyAlignment="1">
      <alignment horizontal="center" vertical="center" wrapText="1"/>
    </xf>
    <xf numFmtId="0" fontId="17" fillId="0" borderId="156" xfId="0" applyFont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/>
    </xf>
    <xf numFmtId="2" fontId="17" fillId="0" borderId="170" xfId="0" applyNumberFormat="1" applyFont="1" applyFill="1" applyBorder="1" applyAlignment="1">
      <alignment horizontal="center" vertical="center"/>
    </xf>
    <xf numFmtId="2" fontId="14" fillId="0" borderId="47" xfId="0" applyNumberFormat="1" applyFont="1" applyBorder="1" applyAlignment="1">
      <alignment horizontal="center" vertical="center" wrapText="1"/>
    </xf>
    <xf numFmtId="2" fontId="14" fillId="0" borderId="47" xfId="0" applyNumberFormat="1" applyFont="1" applyBorder="1" applyAlignment="1">
      <alignment horizontal="center" vertical="center"/>
    </xf>
    <xf numFmtId="2" fontId="14" fillId="0" borderId="49" xfId="0" applyNumberFormat="1" applyFont="1" applyFill="1" applyBorder="1" applyAlignment="1">
      <alignment horizontal="center" vertical="center"/>
    </xf>
    <xf numFmtId="2" fontId="17" fillId="0" borderId="168" xfId="0" applyNumberFormat="1" applyFont="1" applyBorder="1" applyAlignment="1">
      <alignment horizontal="center" vertical="center" wrapText="1"/>
    </xf>
    <xf numFmtId="2" fontId="17" fillId="0" borderId="155" xfId="0" applyNumberFormat="1" applyFont="1" applyBorder="1" applyAlignment="1">
      <alignment horizontal="center" vertical="center" wrapText="1"/>
    </xf>
    <xf numFmtId="2" fontId="15" fillId="0" borderId="20" xfId="0" applyNumberFormat="1" applyFont="1" applyBorder="1" applyAlignment="1">
      <alignment horizontal="center" vertical="center"/>
    </xf>
    <xf numFmtId="2" fontId="17" fillId="0" borderId="31" xfId="0" applyNumberFormat="1" applyFont="1" applyBorder="1" applyAlignment="1">
      <alignment horizontal="center" vertical="center" wrapText="1"/>
    </xf>
    <xf numFmtId="2" fontId="14" fillId="0" borderId="31" xfId="0" applyNumberFormat="1" applyFont="1" applyBorder="1" applyAlignment="1">
      <alignment horizontal="center" vertical="center" wrapText="1"/>
    </xf>
    <xf numFmtId="2" fontId="14" fillId="0" borderId="31" xfId="0" applyNumberFormat="1" applyFont="1" applyBorder="1" applyAlignment="1">
      <alignment horizontal="center" vertical="center"/>
    </xf>
    <xf numFmtId="2" fontId="17" fillId="0" borderId="31" xfId="0" applyNumberFormat="1" applyFont="1" applyBorder="1" applyAlignment="1">
      <alignment horizontal="center" vertical="center"/>
    </xf>
    <xf numFmtId="2" fontId="17" fillId="0" borderId="31" xfId="0" applyNumberFormat="1" applyFont="1" applyFill="1" applyBorder="1" applyAlignment="1">
      <alignment horizontal="center" vertical="center"/>
    </xf>
    <xf numFmtId="2" fontId="17" fillId="0" borderId="171" xfId="0" applyNumberFormat="1" applyFont="1" applyBorder="1" applyAlignment="1">
      <alignment horizontal="center" vertical="center" wrapText="1"/>
    </xf>
    <xf numFmtId="2" fontId="17" fillId="0" borderId="168" xfId="0" applyNumberFormat="1" applyFont="1" applyFill="1" applyBorder="1" applyAlignment="1">
      <alignment horizontal="center" vertical="center" wrapText="1"/>
    </xf>
    <xf numFmtId="2" fontId="17" fillId="0" borderId="155" xfId="0" applyNumberFormat="1" applyFont="1" applyFill="1" applyBorder="1" applyAlignment="1">
      <alignment horizontal="center" vertical="center" wrapText="1"/>
    </xf>
    <xf numFmtId="2" fontId="14" fillId="0" borderId="82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vertical="center"/>
    </xf>
    <xf numFmtId="2" fontId="17" fillId="37" borderId="146" xfId="0" applyNumberFormat="1" applyFont="1" applyFill="1" applyBorder="1" applyAlignment="1">
      <alignment horizontal="center" vertical="center" wrapText="1"/>
    </xf>
    <xf numFmtId="2" fontId="17" fillId="37" borderId="147" xfId="0" applyNumberFormat="1" applyFont="1" applyFill="1" applyBorder="1" applyAlignment="1">
      <alignment horizontal="center" vertical="center" wrapText="1"/>
    </xf>
    <xf numFmtId="2" fontId="17" fillId="37" borderId="168" xfId="0" applyNumberFormat="1" applyFont="1" applyFill="1" applyBorder="1" applyAlignment="1">
      <alignment horizontal="center" vertical="center" wrapText="1"/>
    </xf>
    <xf numFmtId="2" fontId="17" fillId="37" borderId="155" xfId="0" applyNumberFormat="1" applyFont="1" applyFill="1" applyBorder="1" applyAlignment="1">
      <alignment horizontal="center" vertical="center"/>
    </xf>
    <xf numFmtId="2" fontId="17" fillId="37" borderId="170" xfId="0" applyNumberFormat="1" applyFont="1" applyFill="1" applyBorder="1" applyAlignment="1">
      <alignment horizontal="center" vertical="center"/>
    </xf>
    <xf numFmtId="2" fontId="17" fillId="37" borderId="172" xfId="0" applyNumberFormat="1" applyFont="1" applyFill="1" applyBorder="1" applyAlignment="1">
      <alignment horizontal="center" vertical="center" wrapText="1"/>
    </xf>
    <xf numFmtId="0" fontId="17" fillId="37" borderId="156" xfId="0" applyFont="1" applyFill="1" applyBorder="1" applyAlignment="1">
      <alignment horizontal="center" vertical="center" wrapText="1"/>
    </xf>
    <xf numFmtId="2" fontId="17" fillId="0" borderId="173" xfId="0" applyNumberFormat="1" applyFont="1" applyBorder="1" applyAlignment="1">
      <alignment horizontal="center" vertical="center" wrapText="1"/>
    </xf>
    <xf numFmtId="2" fontId="17" fillId="0" borderId="174" xfId="0" applyNumberFormat="1" applyFont="1" applyBorder="1" applyAlignment="1">
      <alignment horizontal="center" vertical="center" wrapText="1"/>
    </xf>
    <xf numFmtId="2" fontId="15" fillId="0" borderId="175" xfId="0" applyNumberFormat="1" applyFont="1" applyBorder="1" applyAlignment="1">
      <alignment horizontal="center" vertical="center" wrapText="1"/>
    </xf>
    <xf numFmtId="2" fontId="15" fillId="0" borderId="64" xfId="0" applyNumberFormat="1" applyFont="1" applyBorder="1" applyAlignment="1">
      <alignment horizontal="center" vertical="center" wrapText="1"/>
    </xf>
    <xf numFmtId="2" fontId="15" fillId="0" borderId="65" xfId="0" applyNumberFormat="1" applyFont="1" applyBorder="1" applyAlignment="1">
      <alignment horizontal="center" vertical="center" wrapText="1"/>
    </xf>
    <xf numFmtId="2" fontId="15" fillId="0" borderId="82" xfId="0" applyNumberFormat="1" applyFont="1" applyBorder="1" applyAlignment="1">
      <alignment horizontal="center" vertical="center" wrapText="1"/>
    </xf>
    <xf numFmtId="2" fontId="17" fillId="37" borderId="176" xfId="0" applyNumberFormat="1" applyFont="1" applyFill="1" applyBorder="1" applyAlignment="1">
      <alignment horizontal="center" vertical="center" wrapText="1"/>
    </xf>
    <xf numFmtId="2" fontId="17" fillId="0" borderId="74" xfId="0" applyNumberFormat="1" applyFont="1" applyBorder="1" applyAlignment="1">
      <alignment horizontal="center" vertical="center" wrapText="1"/>
    </xf>
    <xf numFmtId="2" fontId="15" fillId="0" borderId="161" xfId="0" applyNumberFormat="1" applyFont="1" applyFill="1" applyBorder="1" applyAlignment="1">
      <alignment horizontal="center" vertical="center"/>
    </xf>
    <xf numFmtId="2" fontId="15" fillId="0" borderId="68" xfId="0" applyNumberFormat="1" applyFont="1" applyBorder="1" applyAlignment="1">
      <alignment horizontal="center" vertical="top" wrapText="1"/>
    </xf>
    <xf numFmtId="2" fontId="15" fillId="0" borderId="68" xfId="0" applyNumberFormat="1" applyFont="1" applyBorder="1" applyAlignment="1">
      <alignment horizontal="center" vertical="center" wrapText="1"/>
    </xf>
    <xf numFmtId="2" fontId="1" fillId="0" borderId="68" xfId="0" applyNumberFormat="1" applyFont="1" applyBorder="1" applyAlignment="1">
      <alignment/>
    </xf>
    <xf numFmtId="2" fontId="1" fillId="0" borderId="68" xfId="0" applyNumberFormat="1" applyFont="1" applyBorder="1" applyAlignment="1">
      <alignment horizontal="center" vertical="center"/>
    </xf>
    <xf numFmtId="2" fontId="15" fillId="0" borderId="68" xfId="0" applyNumberFormat="1" applyFont="1" applyFill="1" applyBorder="1" applyAlignment="1">
      <alignment horizontal="center" vertical="center"/>
    </xf>
    <xf numFmtId="2" fontId="15" fillId="0" borderId="73" xfId="0" applyNumberFormat="1" applyFont="1" applyFill="1" applyBorder="1" applyAlignment="1">
      <alignment horizontal="center" vertical="center"/>
    </xf>
    <xf numFmtId="2" fontId="15" fillId="0" borderId="67" xfId="0" applyNumberFormat="1" applyFont="1" applyBorder="1" applyAlignment="1">
      <alignment horizontal="center" vertical="center" wrapText="1"/>
    </xf>
    <xf numFmtId="2" fontId="15" fillId="0" borderId="69" xfId="0" applyNumberFormat="1" applyFont="1" applyBorder="1" applyAlignment="1">
      <alignment horizontal="center" vertical="center" wrapText="1"/>
    </xf>
    <xf numFmtId="2" fontId="16" fillId="36" borderId="25" xfId="0" applyNumberFormat="1" applyFont="1" applyFill="1" applyBorder="1" applyAlignment="1">
      <alignment horizontal="center" vertical="center"/>
    </xf>
    <xf numFmtId="2" fontId="15" fillId="0" borderId="177" xfId="0" applyNumberFormat="1" applyFont="1" applyFill="1" applyBorder="1" applyAlignment="1">
      <alignment horizontal="center" vertical="center"/>
    </xf>
    <xf numFmtId="2" fontId="17" fillId="0" borderId="173" xfId="0" applyNumberFormat="1" applyFont="1" applyBorder="1" applyAlignment="1">
      <alignment horizontal="center" vertical="center"/>
    </xf>
    <xf numFmtId="2" fontId="17" fillId="0" borderId="173" xfId="0" applyNumberFormat="1" applyFont="1" applyFill="1" applyBorder="1" applyAlignment="1">
      <alignment horizontal="center" vertical="center"/>
    </xf>
    <xf numFmtId="2" fontId="17" fillId="0" borderId="178" xfId="0" applyNumberFormat="1" applyFont="1" applyBorder="1" applyAlignment="1">
      <alignment horizontal="center" vertical="center"/>
    </xf>
    <xf numFmtId="2" fontId="17" fillId="0" borderId="179" xfId="0" applyNumberFormat="1" applyFont="1" applyBorder="1" applyAlignment="1">
      <alignment horizontal="center" vertical="center"/>
    </xf>
    <xf numFmtId="2" fontId="17" fillId="0" borderId="48" xfId="0" applyNumberFormat="1" applyFont="1" applyFill="1" applyBorder="1" applyAlignment="1">
      <alignment horizontal="center" vertical="center"/>
    </xf>
    <xf numFmtId="2" fontId="16" fillId="0" borderId="180" xfId="0" applyNumberFormat="1" applyFont="1" applyBorder="1" applyAlignment="1">
      <alignment horizontal="center" vertical="center"/>
    </xf>
    <xf numFmtId="2" fontId="16" fillId="0" borderId="149" xfId="0" applyNumberFormat="1" applyFont="1" applyFill="1" applyBorder="1" applyAlignment="1">
      <alignment horizontal="center" vertical="center"/>
    </xf>
    <xf numFmtId="2" fontId="16" fillId="0" borderId="181" xfId="0" applyNumberFormat="1" applyFont="1" applyFill="1" applyBorder="1" applyAlignment="1">
      <alignment horizontal="center" vertical="center"/>
    </xf>
    <xf numFmtId="2" fontId="16" fillId="0" borderId="181" xfId="0" applyNumberFormat="1" applyFont="1" applyBorder="1" applyAlignment="1">
      <alignment horizontal="center" vertical="center"/>
    </xf>
    <xf numFmtId="2" fontId="16" fillId="0" borderId="182" xfId="0" applyNumberFormat="1" applyFont="1" applyBorder="1" applyAlignment="1">
      <alignment horizontal="center" vertical="center"/>
    </xf>
    <xf numFmtId="2" fontId="16" fillId="0" borderId="183" xfId="0" applyNumberFormat="1" applyFont="1" applyBorder="1" applyAlignment="1">
      <alignment horizontal="center" vertical="center"/>
    </xf>
    <xf numFmtId="2" fontId="84" fillId="0" borderId="0" xfId="0" applyNumberFormat="1" applyFont="1" applyFill="1" applyAlignment="1">
      <alignment/>
    </xf>
    <xf numFmtId="4" fontId="15" fillId="0" borderId="66" xfId="0" applyNumberFormat="1" applyFont="1" applyBorder="1" applyAlignment="1">
      <alignment horizontal="center" vertical="center"/>
    </xf>
    <xf numFmtId="4" fontId="16" fillId="37" borderId="16" xfId="0" applyNumberFormat="1" applyFont="1" applyFill="1" applyBorder="1" applyAlignment="1">
      <alignment horizontal="center" vertical="center"/>
    </xf>
    <xf numFmtId="4" fontId="16" fillId="37" borderId="184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2" fontId="15" fillId="0" borderId="45" xfId="0" applyNumberFormat="1" applyFont="1" applyFill="1" applyBorder="1" applyAlignment="1">
      <alignment horizontal="center" vertical="top" wrapText="1"/>
    </xf>
    <xf numFmtId="2" fontId="15" fillId="0" borderId="86" xfId="0" applyNumberFormat="1" applyFont="1" applyFill="1" applyBorder="1" applyAlignment="1">
      <alignment horizontal="center" vertical="center"/>
    </xf>
    <xf numFmtId="2" fontId="15" fillId="0" borderId="185" xfId="0" applyNumberFormat="1" applyFont="1" applyFill="1" applyBorder="1" applyAlignment="1">
      <alignment horizontal="center" vertical="center"/>
    </xf>
    <xf numFmtId="2" fontId="15" fillId="0" borderId="50" xfId="0" applyNumberFormat="1" applyFont="1" applyFill="1" applyBorder="1" applyAlignment="1">
      <alignment horizontal="center" vertical="center"/>
    </xf>
    <xf numFmtId="2" fontId="15" fillId="0" borderId="88" xfId="0" applyNumberFormat="1" applyFont="1" applyFill="1" applyBorder="1" applyAlignment="1">
      <alignment horizontal="center" vertical="center"/>
    </xf>
    <xf numFmtId="2" fontId="15" fillId="0" borderId="51" xfId="0" applyNumberFormat="1" applyFont="1" applyFill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/>
    </xf>
    <xf numFmtId="0" fontId="92" fillId="0" borderId="95" xfId="0" applyFont="1" applyBorder="1" applyAlignment="1">
      <alignment horizontal="center" vertical="center" wrapText="1"/>
    </xf>
    <xf numFmtId="2" fontId="93" fillId="0" borderId="20" xfId="0" applyNumberFormat="1" applyFont="1" applyBorder="1" applyAlignment="1">
      <alignment horizontal="center"/>
    </xf>
    <xf numFmtId="2" fontId="94" fillId="0" borderId="29" xfId="0" applyNumberFormat="1" applyFont="1" applyBorder="1" applyAlignment="1">
      <alignment horizontal="center"/>
    </xf>
    <xf numFmtId="2" fontId="93" fillId="0" borderId="29" xfId="0" applyNumberFormat="1" applyFont="1" applyBorder="1" applyAlignment="1">
      <alignment horizontal="center"/>
    </xf>
    <xf numFmtId="2" fontId="94" fillId="0" borderId="26" xfId="0" applyNumberFormat="1" applyFont="1" applyBorder="1" applyAlignment="1">
      <alignment horizontal="center" vertical="center"/>
    </xf>
    <xf numFmtId="2" fontId="93" fillId="0" borderId="28" xfId="0" applyNumberFormat="1" applyFont="1" applyBorder="1" applyAlignment="1">
      <alignment horizontal="center"/>
    </xf>
    <xf numFmtId="2" fontId="94" fillId="0" borderId="13" xfId="0" applyNumberFormat="1" applyFont="1" applyBorder="1" applyAlignment="1">
      <alignment horizontal="center" vertical="center"/>
    </xf>
    <xf numFmtId="2" fontId="83" fillId="0" borderId="0" xfId="0" applyNumberFormat="1" applyFont="1" applyFill="1" applyAlignment="1">
      <alignment/>
    </xf>
    <xf numFmtId="0" fontId="90" fillId="0" borderId="0" xfId="0" applyFont="1" applyFill="1" applyBorder="1" applyAlignment="1">
      <alignment horizontal="center"/>
    </xf>
    <xf numFmtId="2" fontId="17" fillId="0" borderId="110" xfId="0" applyNumberFormat="1" applyFont="1" applyFill="1" applyBorder="1" applyAlignment="1">
      <alignment horizontal="center" vertical="center" wrapText="1"/>
    </xf>
    <xf numFmtId="2" fontId="17" fillId="0" borderId="114" xfId="0" applyNumberFormat="1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/>
    </xf>
    <xf numFmtId="2" fontId="15" fillId="0" borderId="122" xfId="0" applyNumberFormat="1" applyFont="1" applyFill="1" applyBorder="1" applyAlignment="1">
      <alignment horizontal="center" vertical="center" wrapText="1"/>
    </xf>
    <xf numFmtId="2" fontId="14" fillId="0" borderId="96" xfId="0" applyNumberFormat="1" applyFont="1" applyFill="1" applyBorder="1" applyAlignment="1">
      <alignment horizontal="center" vertical="center" wrapText="1"/>
    </xf>
    <xf numFmtId="2" fontId="14" fillId="0" borderId="95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/>
    </xf>
    <xf numFmtId="2" fontId="1" fillId="0" borderId="121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/>
    </xf>
    <xf numFmtId="178" fontId="1" fillId="0" borderId="97" xfId="0" applyNumberFormat="1" applyFont="1" applyFill="1" applyBorder="1" applyAlignment="1">
      <alignment horizontal="center"/>
    </xf>
    <xf numFmtId="178" fontId="12" fillId="0" borderId="28" xfId="0" applyNumberFormat="1" applyFont="1" applyFill="1" applyBorder="1" applyAlignment="1">
      <alignment horizontal="center"/>
    </xf>
    <xf numFmtId="178" fontId="12" fillId="0" borderId="13" xfId="0" applyNumberFormat="1" applyFont="1" applyFill="1" applyBorder="1" applyAlignment="1">
      <alignment horizontal="center" vertical="center"/>
    </xf>
    <xf numFmtId="178" fontId="12" fillId="0" borderId="99" xfId="0" applyNumberFormat="1" applyFont="1" applyFill="1" applyBorder="1" applyAlignment="1">
      <alignment horizontal="center" vertical="center"/>
    </xf>
    <xf numFmtId="178" fontId="0" fillId="0" borderId="0" xfId="0" applyNumberFormat="1" applyFill="1" applyAlignment="1">
      <alignment/>
    </xf>
    <xf numFmtId="2" fontId="12" fillId="0" borderId="97" xfId="0" applyNumberFormat="1" applyFont="1" applyFill="1" applyBorder="1" applyAlignment="1">
      <alignment horizontal="center"/>
    </xf>
    <xf numFmtId="2" fontId="12" fillId="0" borderId="26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/>
    </xf>
    <xf numFmtId="2" fontId="14" fillId="0" borderId="18" xfId="0" applyNumberFormat="1" applyFont="1" applyFill="1" applyBorder="1" applyAlignment="1">
      <alignment horizontal="center" vertical="center" wrapText="1"/>
    </xf>
    <xf numFmtId="4" fontId="12" fillId="0" borderId="107" xfId="0" applyNumberFormat="1" applyFont="1" applyFill="1" applyBorder="1" applyAlignment="1">
      <alignment horizontal="center" vertical="center"/>
    </xf>
    <xf numFmtId="2" fontId="14" fillId="0" borderId="31" xfId="0" applyNumberFormat="1" applyFont="1" applyFill="1" applyBorder="1" applyAlignment="1">
      <alignment horizontal="center" vertical="center" wrapText="1"/>
    </xf>
    <xf numFmtId="2" fontId="16" fillId="0" borderId="107" xfId="0" applyNumberFormat="1" applyFont="1" applyFill="1" applyBorder="1" applyAlignment="1">
      <alignment horizontal="center" vertical="center"/>
    </xf>
    <xf numFmtId="182" fontId="1" fillId="0" borderId="31" xfId="0" applyNumberFormat="1" applyFont="1" applyFill="1" applyBorder="1" applyAlignment="1">
      <alignment horizontal="center"/>
    </xf>
    <xf numFmtId="182" fontId="1" fillId="0" borderId="27" xfId="0" applyNumberFormat="1" applyFont="1" applyFill="1" applyBorder="1" applyAlignment="1">
      <alignment horizontal="center"/>
    </xf>
    <xf numFmtId="182" fontId="1" fillId="0" borderId="34" xfId="0" applyNumberFormat="1" applyFont="1" applyFill="1" applyBorder="1" applyAlignment="1">
      <alignment horizontal="center"/>
    </xf>
    <xf numFmtId="182" fontId="1" fillId="0" borderId="20" xfId="0" applyNumberFormat="1" applyFont="1" applyFill="1" applyBorder="1" applyAlignment="1">
      <alignment horizontal="center"/>
    </xf>
    <xf numFmtId="182" fontId="1" fillId="0" borderId="24" xfId="0" applyNumberFormat="1" applyFont="1" applyFill="1" applyBorder="1" applyAlignment="1">
      <alignment horizontal="center"/>
    </xf>
    <xf numFmtId="182" fontId="1" fillId="0" borderId="29" xfId="0" applyNumberFormat="1" applyFont="1" applyFill="1" applyBorder="1" applyAlignment="1">
      <alignment horizontal="center"/>
    </xf>
    <xf numFmtId="2" fontId="12" fillId="0" borderId="18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138" xfId="0" applyNumberFormat="1" applyFont="1" applyFill="1" applyBorder="1" applyAlignment="1">
      <alignment horizontal="center"/>
    </xf>
    <xf numFmtId="2" fontId="1" fillId="0" borderId="143" xfId="0" applyNumberFormat="1" applyFont="1" applyFill="1" applyBorder="1" applyAlignment="1">
      <alignment horizontal="center"/>
    </xf>
    <xf numFmtId="0" fontId="14" fillId="0" borderId="23" xfId="0" applyFont="1" applyFill="1" applyBorder="1" applyAlignment="1">
      <alignment wrapText="1"/>
    </xf>
    <xf numFmtId="178" fontId="12" fillId="0" borderId="0" xfId="0" applyNumberFormat="1" applyFont="1" applyFill="1" applyBorder="1" applyAlignment="1">
      <alignment horizontal="center" vertical="center"/>
    </xf>
    <xf numFmtId="2" fontId="15" fillId="0" borderId="109" xfId="0" applyNumberFormat="1" applyFont="1" applyFill="1" applyBorder="1" applyAlignment="1">
      <alignment horizontal="center" vertical="top" wrapText="1"/>
    </xf>
    <xf numFmtId="2" fontId="15" fillId="0" borderId="186" xfId="0" applyNumberFormat="1" applyFont="1" applyFill="1" applyBorder="1" applyAlignment="1">
      <alignment horizontal="center" vertical="top" wrapText="1"/>
    </xf>
    <xf numFmtId="2" fontId="15" fillId="0" borderId="34" xfId="0" applyNumberFormat="1" applyFont="1" applyFill="1" applyBorder="1" applyAlignment="1">
      <alignment horizontal="center" vertical="top" wrapText="1"/>
    </xf>
    <xf numFmtId="2" fontId="15" fillId="0" borderId="110" xfId="0" applyNumberFormat="1" applyFont="1" applyFill="1" applyBorder="1" applyAlignment="1">
      <alignment horizontal="center" vertical="center"/>
    </xf>
    <xf numFmtId="2" fontId="15" fillId="0" borderId="114" xfId="0" applyNumberFormat="1" applyFont="1" applyFill="1" applyBorder="1" applyAlignment="1">
      <alignment horizontal="center" vertical="center"/>
    </xf>
    <xf numFmtId="2" fontId="1" fillId="0" borderId="114" xfId="0" applyNumberFormat="1" applyFont="1" applyFill="1" applyBorder="1" applyAlignment="1">
      <alignment horizontal="center" vertical="center"/>
    </xf>
    <xf numFmtId="2" fontId="15" fillId="0" borderId="122" xfId="0" applyNumberFormat="1" applyFont="1" applyFill="1" applyBorder="1" applyAlignment="1">
      <alignment horizontal="center" vertical="center"/>
    </xf>
    <xf numFmtId="2" fontId="15" fillId="0" borderId="187" xfId="0" applyNumberFormat="1" applyFont="1" applyFill="1" applyBorder="1" applyAlignment="1">
      <alignment horizontal="center" vertical="center"/>
    </xf>
    <xf numFmtId="2" fontId="15" fillId="0" borderId="120" xfId="0" applyNumberFormat="1" applyFont="1" applyFill="1" applyBorder="1" applyAlignment="1">
      <alignment horizontal="center" vertical="center"/>
    </xf>
    <xf numFmtId="2" fontId="15" fillId="0" borderId="29" xfId="0" applyNumberFormat="1" applyFont="1" applyFill="1" applyBorder="1" applyAlignment="1">
      <alignment horizontal="center" vertical="center"/>
    </xf>
    <xf numFmtId="2" fontId="15" fillId="0" borderId="24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/>
    </xf>
    <xf numFmtId="2" fontId="1" fillId="0" borderId="137" xfId="0" applyNumberFormat="1" applyFont="1" applyFill="1" applyBorder="1" applyAlignment="1">
      <alignment horizontal="center"/>
    </xf>
    <xf numFmtId="2" fontId="1" fillId="0" borderId="108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114" xfId="0" applyNumberFormat="1" applyFont="1" applyFill="1" applyBorder="1" applyAlignment="1">
      <alignment horizontal="center"/>
    </xf>
    <xf numFmtId="2" fontId="1" fillId="0" borderId="33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2" fontId="1" fillId="0" borderId="108" xfId="0" applyNumberFormat="1" applyFont="1" applyFill="1" applyBorder="1" applyAlignment="1">
      <alignment horizontal="center"/>
    </xf>
    <xf numFmtId="2" fontId="1" fillId="0" borderId="32" xfId="0" applyNumberFormat="1" applyFont="1" applyFill="1" applyBorder="1" applyAlignment="1">
      <alignment horizontal="center"/>
    </xf>
    <xf numFmtId="2" fontId="1" fillId="0" borderId="120" xfId="0" applyNumberFormat="1" applyFont="1" applyFill="1" applyBorder="1" applyAlignment="1">
      <alignment/>
    </xf>
    <xf numFmtId="2" fontId="1" fillId="0" borderId="115" xfId="0" applyNumberFormat="1" applyFont="1" applyFill="1" applyBorder="1" applyAlignment="1">
      <alignment/>
    </xf>
    <xf numFmtId="2" fontId="1" fillId="0" borderId="122" xfId="0" applyNumberFormat="1" applyFont="1" applyFill="1" applyBorder="1" applyAlignment="1">
      <alignment/>
    </xf>
    <xf numFmtId="2" fontId="1" fillId="0" borderId="29" xfId="0" applyNumberFormat="1" applyFont="1" applyFill="1" applyBorder="1" applyAlignment="1">
      <alignment/>
    </xf>
    <xf numFmtId="2" fontId="1" fillId="0" borderId="34" xfId="0" applyNumberFormat="1" applyFont="1" applyFill="1" applyBorder="1" applyAlignment="1">
      <alignment/>
    </xf>
    <xf numFmtId="2" fontId="1" fillId="0" borderId="116" xfId="0" applyNumberFormat="1" applyFont="1" applyFill="1" applyBorder="1" applyAlignment="1">
      <alignment/>
    </xf>
    <xf numFmtId="2" fontId="1" fillId="0" borderId="24" xfId="0" applyNumberFormat="1" applyFont="1" applyFill="1" applyBorder="1" applyAlignment="1">
      <alignment/>
    </xf>
    <xf numFmtId="2" fontId="12" fillId="0" borderId="30" xfId="0" applyNumberFormat="1" applyFont="1" applyFill="1" applyBorder="1" applyAlignment="1">
      <alignment/>
    </xf>
    <xf numFmtId="0" fontId="89" fillId="0" borderId="0" xfId="0" applyFont="1" applyFill="1" applyBorder="1" applyAlignment="1">
      <alignment/>
    </xf>
    <xf numFmtId="2" fontId="1" fillId="0" borderId="140" xfId="0" applyNumberFormat="1" applyFont="1" applyFill="1" applyBorder="1" applyAlignment="1">
      <alignment horizontal="center"/>
    </xf>
    <xf numFmtId="2" fontId="17" fillId="0" borderId="122" xfId="0" applyNumberFormat="1" applyFont="1" applyFill="1" applyBorder="1" applyAlignment="1">
      <alignment horizontal="center" vertical="center" wrapText="1"/>
    </xf>
    <xf numFmtId="2" fontId="16" fillId="0" borderId="141" xfId="0" applyNumberFormat="1" applyFont="1" applyFill="1" applyBorder="1" applyAlignment="1">
      <alignment horizontal="center" vertical="center"/>
    </xf>
    <xf numFmtId="2" fontId="17" fillId="0" borderId="121" xfId="0" applyNumberFormat="1" applyFont="1" applyFill="1" applyBorder="1" applyAlignment="1">
      <alignment horizontal="center" vertical="center" wrapText="1"/>
    </xf>
    <xf numFmtId="2" fontId="17" fillId="0" borderId="116" xfId="0" applyNumberFormat="1" applyFont="1" applyFill="1" applyBorder="1" applyAlignment="1">
      <alignment horizontal="center" vertical="center" wrapText="1"/>
    </xf>
    <xf numFmtId="2" fontId="16" fillId="0" borderId="188" xfId="0" applyNumberFormat="1" applyFont="1" applyFill="1" applyBorder="1" applyAlignment="1">
      <alignment horizontal="center" vertical="center"/>
    </xf>
    <xf numFmtId="2" fontId="14" fillId="0" borderId="140" xfId="0" applyNumberFormat="1" applyFont="1" applyFill="1" applyBorder="1" applyAlignment="1">
      <alignment horizontal="center" vertical="center"/>
    </xf>
    <xf numFmtId="2" fontId="14" fillId="0" borderId="115" xfId="0" applyNumberFormat="1" applyFont="1" applyFill="1" applyBorder="1" applyAlignment="1">
      <alignment horizontal="center" vertical="center" wrapText="1"/>
    </xf>
    <xf numFmtId="4" fontId="12" fillId="0" borderId="189" xfId="0" applyNumberFormat="1" applyFont="1" applyFill="1" applyBorder="1" applyAlignment="1">
      <alignment horizontal="center" vertical="center"/>
    </xf>
    <xf numFmtId="2" fontId="14" fillId="0" borderId="20" xfId="0" applyNumberFormat="1" applyFont="1" applyFill="1" applyBorder="1" applyAlignment="1">
      <alignment horizontal="center" vertical="center" wrapText="1"/>
    </xf>
    <xf numFmtId="2" fontId="14" fillId="0" borderId="34" xfId="0" applyNumberFormat="1" applyFont="1" applyFill="1" applyBorder="1" applyAlignment="1">
      <alignment horizontal="center" vertical="center" wrapText="1"/>
    </xf>
    <xf numFmtId="2" fontId="14" fillId="0" borderId="28" xfId="0" applyNumberFormat="1" applyFont="1" applyFill="1" applyBorder="1" applyAlignment="1">
      <alignment horizontal="center" vertical="center" wrapText="1"/>
    </xf>
    <xf numFmtId="2" fontId="14" fillId="0" borderId="97" xfId="0" applyNumberFormat="1" applyFont="1" applyFill="1" applyBorder="1" applyAlignment="1">
      <alignment horizontal="center" vertical="center" wrapText="1"/>
    </xf>
    <xf numFmtId="4" fontId="12" fillId="0" borderId="44" xfId="0" applyNumberFormat="1" applyFont="1" applyFill="1" applyBorder="1" applyAlignment="1">
      <alignment horizontal="center" vertical="center"/>
    </xf>
    <xf numFmtId="2" fontId="1" fillId="0" borderId="42" xfId="0" applyNumberFormat="1" applyFont="1" applyBorder="1" applyAlignment="1">
      <alignment horizontal="center"/>
    </xf>
    <xf numFmtId="2" fontId="1" fillId="0" borderId="100" xfId="0" applyNumberFormat="1" applyFont="1" applyBorder="1" applyAlignment="1">
      <alignment horizontal="center"/>
    </xf>
    <xf numFmtId="2" fontId="1" fillId="0" borderId="95" xfId="0" applyNumberFormat="1" applyFont="1" applyBorder="1" applyAlignment="1">
      <alignment horizontal="center"/>
    </xf>
    <xf numFmtId="2" fontId="1" fillId="0" borderId="96" xfId="0" applyNumberFormat="1" applyFont="1" applyBorder="1" applyAlignment="1">
      <alignment horizontal="center"/>
    </xf>
    <xf numFmtId="0" fontId="14" fillId="0" borderId="22" xfId="0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/>
    </xf>
    <xf numFmtId="17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5" fillId="0" borderId="2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/>
    </xf>
    <xf numFmtId="2" fontId="15" fillId="0" borderId="18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5" fillId="0" borderId="18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0" fontId="94" fillId="0" borderId="0" xfId="0" applyFont="1" applyFill="1" applyAlignment="1">
      <alignment/>
    </xf>
    <xf numFmtId="0" fontId="93" fillId="0" borderId="0" xfId="0" applyFont="1" applyFill="1" applyAlignment="1">
      <alignment/>
    </xf>
    <xf numFmtId="2" fontId="15" fillId="0" borderId="18" xfId="0" applyNumberFormat="1" applyFont="1" applyFill="1" applyBorder="1" applyAlignment="1">
      <alignment horizontal="center" vertical="top" wrapText="1"/>
    </xf>
    <xf numFmtId="0" fontId="15" fillId="0" borderId="118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/>
    </xf>
    <xf numFmtId="0" fontId="15" fillId="0" borderId="120" xfId="0" applyFont="1" applyFill="1" applyBorder="1" applyAlignment="1">
      <alignment horizontal="center" vertical="center"/>
    </xf>
    <xf numFmtId="0" fontId="15" fillId="0" borderId="109" xfId="0" applyFont="1" applyFill="1" applyBorder="1" applyAlignment="1">
      <alignment horizontal="center" vertical="center" wrapText="1"/>
    </xf>
    <xf numFmtId="0" fontId="15" fillId="0" borderId="115" xfId="0" applyFont="1" applyFill="1" applyBorder="1" applyAlignment="1">
      <alignment horizontal="center" vertical="center" wrapText="1"/>
    </xf>
    <xf numFmtId="2" fontId="15" fillId="0" borderId="118" xfId="0" applyNumberFormat="1" applyFont="1" applyFill="1" applyBorder="1" applyAlignment="1">
      <alignment horizontal="right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horizontal="center" vertical="center"/>
    </xf>
    <xf numFmtId="2" fontId="95" fillId="0" borderId="0" xfId="0" applyNumberFormat="1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15" fillId="35" borderId="18" xfId="0" applyFont="1" applyFill="1" applyBorder="1" applyAlignment="1">
      <alignment horizontal="center" vertical="center" wrapText="1"/>
    </xf>
    <xf numFmtId="4" fontId="16" fillId="35" borderId="15" xfId="0" applyNumberFormat="1" applyFont="1" applyFill="1" applyBorder="1" applyAlignment="1">
      <alignment horizontal="center" vertical="center"/>
    </xf>
    <xf numFmtId="4" fontId="16" fillId="35" borderId="101" xfId="0" applyNumberFormat="1" applyFont="1" applyFill="1" applyBorder="1" applyAlignment="1">
      <alignment horizontal="center" vertical="center"/>
    </xf>
    <xf numFmtId="4" fontId="12" fillId="35" borderId="101" xfId="0" applyNumberFormat="1" applyFont="1" applyFill="1" applyBorder="1" applyAlignment="1">
      <alignment horizontal="center" vertical="center"/>
    </xf>
    <xf numFmtId="4" fontId="16" fillId="35" borderId="141" xfId="0" applyNumberFormat="1" applyFont="1" applyFill="1" applyBorder="1" applyAlignment="1">
      <alignment horizontal="center" vertical="center"/>
    </xf>
    <xf numFmtId="4" fontId="16" fillId="35" borderId="107" xfId="0" applyNumberFormat="1" applyFont="1" applyFill="1" applyBorder="1" applyAlignment="1">
      <alignment horizontal="center" vertical="center"/>
    </xf>
    <xf numFmtId="4" fontId="16" fillId="35" borderId="188" xfId="0" applyNumberFormat="1" applyFont="1" applyFill="1" applyBorder="1" applyAlignment="1">
      <alignment horizontal="center" vertical="center"/>
    </xf>
    <xf numFmtId="4" fontId="1" fillId="35" borderId="16" xfId="0" applyNumberFormat="1" applyFont="1" applyFill="1" applyBorder="1" applyAlignment="1">
      <alignment horizontal="center" vertical="center"/>
    </xf>
    <xf numFmtId="0" fontId="17" fillId="35" borderId="106" xfId="0" applyFont="1" applyFill="1" applyBorder="1" applyAlignment="1">
      <alignment horizontal="center" vertical="center" wrapText="1"/>
    </xf>
    <xf numFmtId="0" fontId="17" fillId="35" borderId="96" xfId="0" applyFont="1" applyFill="1" applyBorder="1" applyAlignment="1">
      <alignment horizontal="center" vertical="center" wrapText="1"/>
    </xf>
    <xf numFmtId="0" fontId="17" fillId="35" borderId="12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17" fillId="35" borderId="11" xfId="0" applyFont="1" applyFill="1" applyBorder="1" applyAlignment="1">
      <alignment horizontal="center" vertical="center"/>
    </xf>
    <xf numFmtId="0" fontId="17" fillId="35" borderId="22" xfId="0" applyFont="1" applyFill="1" applyBorder="1" applyAlignment="1">
      <alignment horizontal="center" vertical="center" wrapText="1"/>
    </xf>
    <xf numFmtId="0" fontId="17" fillId="35" borderId="43" xfId="0" applyFont="1" applyFill="1" applyBorder="1" applyAlignment="1">
      <alignment horizontal="center" vertical="center" wrapText="1"/>
    </xf>
    <xf numFmtId="0" fontId="15" fillId="35" borderId="111" xfId="0" applyFont="1" applyFill="1" applyBorder="1" applyAlignment="1">
      <alignment horizontal="center" vertical="center" wrapText="1"/>
    </xf>
    <xf numFmtId="0" fontId="15" fillId="35" borderId="108" xfId="0" applyFont="1" applyFill="1" applyBorder="1" applyAlignment="1">
      <alignment horizontal="center" vertical="center" wrapText="1"/>
    </xf>
    <xf numFmtId="0" fontId="15" fillId="35" borderId="17" xfId="0" applyFont="1" applyFill="1" applyBorder="1" applyAlignment="1">
      <alignment horizontal="center" vertical="center" wrapText="1"/>
    </xf>
    <xf numFmtId="0" fontId="16" fillId="35" borderId="44" xfId="0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left"/>
    </xf>
    <xf numFmtId="0" fontId="1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 vertical="top" wrapText="1"/>
    </xf>
    <xf numFmtId="2" fontId="1" fillId="0" borderId="20" xfId="0" applyNumberFormat="1" applyFont="1" applyFill="1" applyBorder="1" applyAlignment="1">
      <alignment horizontal="center" vertical="top" wrapText="1"/>
    </xf>
    <xf numFmtId="2" fontId="1" fillId="0" borderId="109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130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2" fontId="1" fillId="0" borderId="117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 wrapText="1"/>
    </xf>
    <xf numFmtId="178" fontId="1" fillId="0" borderId="27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 wrapText="1"/>
    </xf>
    <xf numFmtId="2" fontId="1" fillId="0" borderId="118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124" xfId="0" applyNumberFormat="1" applyFont="1" applyFill="1" applyBorder="1" applyAlignment="1">
      <alignment horizontal="center" vertical="center" wrapText="1"/>
    </xf>
    <xf numFmtId="2" fontId="1" fillId="0" borderId="115" xfId="0" applyNumberFormat="1" applyFont="1" applyFill="1" applyBorder="1" applyAlignment="1">
      <alignment horizontal="center" vertical="center" wrapText="1"/>
    </xf>
    <xf numFmtId="2" fontId="1" fillId="0" borderId="126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/>
    </xf>
    <xf numFmtId="2" fontId="1" fillId="0" borderId="120" xfId="0" applyNumberFormat="1" applyFont="1" applyFill="1" applyBorder="1" applyAlignment="1">
      <alignment horizontal="center" vertical="center" wrapText="1"/>
    </xf>
    <xf numFmtId="2" fontId="12" fillId="0" borderId="24" xfId="0" applyNumberFormat="1" applyFont="1" applyFill="1" applyBorder="1" applyAlignment="1">
      <alignment horizontal="center" vertical="center"/>
    </xf>
    <xf numFmtId="0" fontId="1" fillId="0" borderId="108" xfId="0" applyFont="1" applyFill="1" applyBorder="1" applyAlignment="1">
      <alignment horizontal="center" vertical="center"/>
    </xf>
    <xf numFmtId="2" fontId="1" fillId="0" borderId="122" xfId="0" applyNumberFormat="1" applyFont="1" applyFill="1" applyBorder="1" applyAlignment="1">
      <alignment horizontal="center" vertical="top" wrapText="1"/>
    </xf>
    <xf numFmtId="2" fontId="1" fillId="0" borderId="114" xfId="0" applyNumberFormat="1" applyFont="1" applyFill="1" applyBorder="1" applyAlignment="1">
      <alignment horizontal="center" vertical="center" wrapText="1"/>
    </xf>
    <xf numFmtId="2" fontId="1" fillId="0" borderId="114" xfId="0" applyNumberFormat="1" applyFont="1" applyFill="1" applyBorder="1" applyAlignment="1">
      <alignment horizontal="center" vertical="center"/>
    </xf>
    <xf numFmtId="2" fontId="1" fillId="0" borderId="142" xfId="0" applyNumberFormat="1" applyFont="1" applyFill="1" applyBorder="1" applyAlignment="1">
      <alignment horizontal="center" vertical="center" wrapText="1"/>
    </xf>
    <xf numFmtId="2" fontId="1" fillId="0" borderId="122" xfId="0" applyNumberFormat="1" applyFont="1" applyFill="1" applyBorder="1" applyAlignment="1">
      <alignment horizontal="center" vertical="center" wrapText="1"/>
    </xf>
    <xf numFmtId="2" fontId="1" fillId="0" borderId="116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10" xfId="0" applyNumberFormat="1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horizontal="center" vertical="center" wrapText="1"/>
    </xf>
    <xf numFmtId="0" fontId="1" fillId="0" borderId="108" xfId="0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1" fillId="33" borderId="117" xfId="0" applyNumberFormat="1" applyFont="1" applyFill="1" applyBorder="1" applyAlignment="1">
      <alignment horizontal="center" vertical="center" wrapText="1"/>
    </xf>
    <xf numFmtId="2" fontId="1" fillId="33" borderId="31" xfId="0" applyNumberFormat="1" applyFont="1" applyFill="1" applyBorder="1" applyAlignment="1">
      <alignment horizontal="center" vertical="center" wrapText="1"/>
    </xf>
    <xf numFmtId="2" fontId="1" fillId="33" borderId="124" xfId="0" applyNumberFormat="1" applyFont="1" applyFill="1" applyBorder="1" applyAlignment="1">
      <alignment horizontal="center" vertical="center" wrapText="1"/>
    </xf>
    <xf numFmtId="2" fontId="1" fillId="33" borderId="125" xfId="0" applyNumberFormat="1" applyFont="1" applyFill="1" applyBorder="1" applyAlignment="1">
      <alignment horizontal="center" vertical="center" wrapText="1"/>
    </xf>
    <xf numFmtId="2" fontId="12" fillId="33" borderId="123" xfId="0" applyNumberFormat="1" applyFont="1" applyFill="1" applyBorder="1" applyAlignment="1">
      <alignment horizontal="center" vertical="center"/>
    </xf>
    <xf numFmtId="2" fontId="1" fillId="33" borderId="125" xfId="42" applyNumberFormat="1" applyFont="1" applyFill="1" applyBorder="1" applyAlignment="1">
      <alignment horizontal="center" vertical="center" wrapText="1"/>
    </xf>
    <xf numFmtId="2" fontId="1" fillId="0" borderId="121" xfId="0" applyNumberFormat="1" applyFont="1" applyFill="1" applyBorder="1" applyAlignment="1">
      <alignment horizontal="center" vertical="center" wrapText="1"/>
    </xf>
    <xf numFmtId="2" fontId="1" fillId="33" borderId="114" xfId="0" applyNumberFormat="1" applyFont="1" applyFill="1" applyBorder="1" applyAlignment="1">
      <alignment horizontal="center" vertical="center" wrapText="1"/>
    </xf>
    <xf numFmtId="178" fontId="1" fillId="0" borderId="29" xfId="0" applyNumberFormat="1" applyFont="1" applyFill="1" applyBorder="1" applyAlignment="1">
      <alignment horizontal="center" vertical="center" wrapText="1"/>
    </xf>
    <xf numFmtId="2" fontId="1" fillId="33" borderId="27" xfId="0" applyNumberFormat="1" applyFont="1" applyFill="1" applyBorder="1" applyAlignment="1">
      <alignment horizontal="center" vertical="center" wrapText="1"/>
    </xf>
    <xf numFmtId="2" fontId="1" fillId="33" borderId="142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31" fillId="0" borderId="37" xfId="0" applyFont="1" applyBorder="1" applyAlignment="1">
      <alignment/>
    </xf>
    <xf numFmtId="0" fontId="31" fillId="0" borderId="25" xfId="0" applyFont="1" applyBorder="1" applyAlignment="1">
      <alignment/>
    </xf>
    <xf numFmtId="0" fontId="31" fillId="0" borderId="0" xfId="0" applyFont="1" applyBorder="1" applyAlignment="1">
      <alignment/>
    </xf>
    <xf numFmtId="2" fontId="94" fillId="0" borderId="64" xfId="0" applyNumberFormat="1" applyFont="1" applyBorder="1" applyAlignment="1">
      <alignment horizontal="center" vertical="center"/>
    </xf>
    <xf numFmtId="2" fontId="17" fillId="0" borderId="173" xfId="0" applyNumberFormat="1" applyFont="1" applyFill="1" applyBorder="1" applyAlignment="1">
      <alignment horizontal="center" vertical="center" wrapText="1"/>
    </xf>
    <xf numFmtId="2" fontId="15" fillId="0" borderId="93" xfId="0" applyNumberFormat="1" applyFont="1" applyFill="1" applyBorder="1" applyAlignment="1">
      <alignment horizontal="center" vertical="center" wrapText="1"/>
    </xf>
    <xf numFmtId="2" fontId="15" fillId="0" borderId="68" xfId="0" applyNumberFormat="1" applyFont="1" applyFill="1" applyBorder="1" applyAlignment="1">
      <alignment horizontal="center" vertical="center" wrapText="1"/>
    </xf>
    <xf numFmtId="2" fontId="15" fillId="0" borderId="47" xfId="0" applyNumberFormat="1" applyFont="1" applyFill="1" applyBorder="1" applyAlignment="1">
      <alignment horizontal="center" vertical="center" wrapText="1"/>
    </xf>
    <xf numFmtId="2" fontId="15" fillId="0" borderId="52" xfId="0" applyNumberFormat="1" applyFont="1" applyFill="1" applyBorder="1" applyAlignment="1">
      <alignment horizontal="center" vertical="center" wrapText="1"/>
    </xf>
    <xf numFmtId="2" fontId="15" fillId="0" borderId="53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Fill="1" applyAlignment="1">
      <alignment/>
    </xf>
    <xf numFmtId="2" fontId="3" fillId="0" borderId="0" xfId="0" applyNumberFormat="1" applyFont="1" applyFill="1" applyBorder="1" applyAlignment="1">
      <alignment/>
    </xf>
    <xf numFmtId="2" fontId="24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31" fillId="0" borderId="30" xfId="0" applyNumberFormat="1" applyFont="1" applyBorder="1" applyAlignment="1">
      <alignment/>
    </xf>
    <xf numFmtId="0" fontId="90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15" fillId="0" borderId="27" xfId="0" applyNumberFormat="1" applyFont="1" applyFill="1" applyBorder="1" applyAlignment="1">
      <alignment horizontal="center" vertical="center" wrapText="1"/>
    </xf>
    <xf numFmtId="2" fontId="15" fillId="0" borderId="27" xfId="0" applyNumberFormat="1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2" fontId="12" fillId="0" borderId="14" xfId="0" applyNumberFormat="1" applyFont="1" applyFill="1" applyBorder="1" applyAlignment="1">
      <alignment horizontal="center" vertical="center"/>
    </xf>
    <xf numFmtId="2" fontId="15" fillId="0" borderId="27" xfId="0" applyNumberFormat="1" applyFont="1" applyFill="1" applyBorder="1" applyAlignment="1">
      <alignment horizontal="center" vertical="top" wrapText="1"/>
    </xf>
    <xf numFmtId="0" fontId="15" fillId="35" borderId="26" xfId="0" applyFont="1" applyFill="1" applyBorder="1" applyAlignment="1">
      <alignment horizontal="center" vertical="center" wrapText="1"/>
    </xf>
    <xf numFmtId="2" fontId="15" fillId="35" borderId="13" xfId="0" applyNumberFormat="1" applyFont="1" applyFill="1" applyBorder="1" applyAlignment="1">
      <alignment horizontal="right" vertical="center" wrapText="1"/>
    </xf>
    <xf numFmtId="2" fontId="15" fillId="35" borderId="14" xfId="0" applyNumberFormat="1" applyFont="1" applyFill="1" applyBorder="1" applyAlignment="1">
      <alignment horizontal="right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35" borderId="26" xfId="0" applyFont="1" applyFill="1" applyBorder="1" applyAlignment="1">
      <alignment horizontal="center" vertical="center"/>
    </xf>
    <xf numFmtId="2" fontId="16" fillId="35" borderId="13" xfId="0" applyNumberFormat="1" applyFont="1" applyFill="1" applyBorder="1" applyAlignment="1">
      <alignment horizontal="center" vertical="center"/>
    </xf>
    <xf numFmtId="2" fontId="16" fillId="35" borderId="14" xfId="0" applyNumberFormat="1" applyFont="1" applyFill="1" applyBorder="1" applyAlignment="1">
      <alignment horizontal="center" vertical="center"/>
    </xf>
    <xf numFmtId="4" fontId="16" fillId="35" borderId="13" xfId="0" applyNumberFormat="1" applyFont="1" applyFill="1" applyBorder="1" applyAlignment="1">
      <alignment horizontal="center" vertical="center"/>
    </xf>
    <xf numFmtId="4" fontId="16" fillId="35" borderId="14" xfId="0" applyNumberFormat="1" applyFont="1" applyFill="1" applyBorder="1" applyAlignment="1">
      <alignment horizontal="center" vertical="center"/>
    </xf>
    <xf numFmtId="0" fontId="15" fillId="35" borderId="22" xfId="0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4" fontId="15" fillId="0" borderId="100" xfId="0" applyNumberFormat="1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 wrapText="1"/>
    </xf>
    <xf numFmtId="2" fontId="15" fillId="0" borderId="31" xfId="0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/>
    </xf>
    <xf numFmtId="0" fontId="15" fillId="35" borderId="100" xfId="0" applyFont="1" applyFill="1" applyBorder="1" applyAlignment="1">
      <alignment horizontal="center" vertical="center" wrapText="1"/>
    </xf>
    <xf numFmtId="0" fontId="15" fillId="35" borderId="20" xfId="0" applyFont="1" applyFill="1" applyBorder="1" applyAlignment="1">
      <alignment horizontal="center" vertical="center"/>
    </xf>
    <xf numFmtId="4" fontId="15" fillId="0" borderId="31" xfId="0" applyNumberFormat="1" applyFont="1" applyFill="1" applyBorder="1" applyAlignment="1">
      <alignment horizontal="center" vertical="center"/>
    </xf>
    <xf numFmtId="4" fontId="15" fillId="0" borderId="34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2" fontId="15" fillId="0" borderId="110" xfId="0" applyNumberFormat="1" applyFont="1" applyFill="1" applyBorder="1" applyAlignment="1">
      <alignment horizontal="right" vertical="center" wrapText="1"/>
    </xf>
    <xf numFmtId="0" fontId="15" fillId="35" borderId="12" xfId="0" applyFont="1" applyFill="1" applyBorder="1" applyAlignment="1">
      <alignment horizontal="center" vertical="center" wrapText="1"/>
    </xf>
    <xf numFmtId="0" fontId="15" fillId="35" borderId="140" xfId="0" applyFont="1" applyFill="1" applyBorder="1" applyAlignment="1">
      <alignment horizontal="center" vertical="center"/>
    </xf>
    <xf numFmtId="0" fontId="15" fillId="35" borderId="101" xfId="0" applyFont="1" applyFill="1" applyBorder="1" applyAlignment="1">
      <alignment horizontal="center" vertical="center" wrapText="1"/>
    </xf>
    <xf numFmtId="0" fontId="15" fillId="35" borderId="103" xfId="0" applyFont="1" applyFill="1" applyBorder="1" applyAlignment="1">
      <alignment horizontal="center" vertical="center" wrapText="1"/>
    </xf>
    <xf numFmtId="2" fontId="15" fillId="0" borderId="33" xfId="0" applyNumberFormat="1" applyFont="1" applyFill="1" applyBorder="1" applyAlignment="1">
      <alignment horizontal="right" vertical="center" wrapText="1"/>
    </xf>
    <xf numFmtId="2" fontId="15" fillId="0" borderId="145" xfId="0" applyNumberFormat="1" applyFont="1" applyFill="1" applyBorder="1" applyAlignment="1">
      <alignment horizontal="right" vertical="center" wrapText="1"/>
    </xf>
    <xf numFmtId="0" fontId="84" fillId="0" borderId="0" xfId="0" applyFont="1" applyBorder="1" applyAlignment="1">
      <alignment/>
    </xf>
    <xf numFmtId="0" fontId="17" fillId="0" borderId="44" xfId="0" applyFont="1" applyFill="1" applyBorder="1" applyAlignment="1">
      <alignment horizontal="center" vertical="center" wrapText="1"/>
    </xf>
    <xf numFmtId="0" fontId="17" fillId="0" borderId="189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2" fontId="1" fillId="0" borderId="143" xfId="0" applyNumberFormat="1" applyFont="1" applyFill="1" applyBorder="1" applyAlignment="1">
      <alignment horizontal="center"/>
    </xf>
    <xf numFmtId="4" fontId="15" fillId="0" borderId="27" xfId="0" applyNumberFormat="1" applyFont="1" applyFill="1" applyBorder="1" applyAlignment="1">
      <alignment horizontal="center" vertical="center"/>
    </xf>
    <xf numFmtId="2" fontId="1" fillId="0" borderId="145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vertical="top"/>
    </xf>
    <xf numFmtId="2" fontId="1" fillId="0" borderId="0" xfId="0" applyNumberFormat="1" applyFont="1" applyAlignment="1">
      <alignment/>
    </xf>
    <xf numFmtId="0" fontId="1" fillId="0" borderId="43" xfId="0" applyFont="1" applyFill="1" applyBorder="1" applyAlignment="1">
      <alignment horizontal="center" vertical="center"/>
    </xf>
    <xf numFmtId="4" fontId="15" fillId="0" borderId="112" xfId="0" applyNumberFormat="1" applyFont="1" applyFill="1" applyBorder="1" applyAlignment="1">
      <alignment horizontal="center" vertical="top" wrapText="1"/>
    </xf>
    <xf numFmtId="4" fontId="15" fillId="0" borderId="32" xfId="0" applyNumberFormat="1" applyFont="1" applyFill="1" applyBorder="1" applyAlignment="1">
      <alignment horizontal="center" vertical="center"/>
    </xf>
    <xf numFmtId="4" fontId="15" fillId="0" borderId="143" xfId="0" applyNumberFormat="1" applyFont="1" applyFill="1" applyBorder="1" applyAlignment="1">
      <alignment horizontal="center" vertical="center"/>
    </xf>
    <xf numFmtId="4" fontId="15" fillId="0" borderId="188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0" fontId="84" fillId="0" borderId="0" xfId="0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15" xfId="0" applyNumberFormat="1" applyFill="1" applyBorder="1" applyAlignment="1">
      <alignment/>
    </xf>
    <xf numFmtId="4" fontId="12" fillId="35" borderId="30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7" fillId="0" borderId="146" xfId="0" applyFont="1" applyBorder="1" applyAlignment="1">
      <alignment horizontal="center" vertical="center" wrapText="1"/>
    </xf>
    <xf numFmtId="0" fontId="17" fillId="0" borderId="147" xfId="0" applyFont="1" applyBorder="1" applyAlignment="1">
      <alignment horizontal="center" vertical="center" wrapText="1"/>
    </xf>
    <xf numFmtId="0" fontId="15" fillId="0" borderId="96" xfId="0" applyFont="1" applyFill="1" applyBorder="1" applyAlignment="1">
      <alignment horizontal="center" vertical="center" wrapText="1"/>
    </xf>
    <xf numFmtId="0" fontId="17" fillId="36" borderId="168" xfId="0" applyFont="1" applyFill="1" applyBorder="1" applyAlignment="1">
      <alignment horizontal="center" vertical="center" wrapText="1"/>
    </xf>
    <xf numFmtId="0" fontId="17" fillId="36" borderId="155" xfId="0" applyFont="1" applyFill="1" applyBorder="1" applyAlignment="1">
      <alignment horizontal="center" vertical="center" wrapText="1"/>
    </xf>
    <xf numFmtId="0" fontId="17" fillId="0" borderId="155" xfId="0" applyFont="1" applyBorder="1" applyAlignment="1">
      <alignment horizontal="center" vertical="center"/>
    </xf>
    <xf numFmtId="0" fontId="17" fillId="0" borderId="155" xfId="0" applyFont="1" applyFill="1" applyBorder="1" applyAlignment="1">
      <alignment horizontal="center" vertical="center"/>
    </xf>
    <xf numFmtId="0" fontId="17" fillId="0" borderId="169" xfId="0" applyFont="1" applyFill="1" applyBorder="1" applyAlignment="1">
      <alignment horizontal="center" vertical="center"/>
    </xf>
    <xf numFmtId="2" fontId="17" fillId="0" borderId="79" xfId="0" applyNumberFormat="1" applyFont="1" applyBorder="1" applyAlignment="1">
      <alignment horizontal="center" vertical="center" wrapText="1"/>
    </xf>
    <xf numFmtId="0" fontId="17" fillId="0" borderId="167" xfId="0" applyFont="1" applyBorder="1" applyAlignment="1">
      <alignment horizontal="center" vertical="center" wrapText="1"/>
    </xf>
    <xf numFmtId="2" fontId="15" fillId="0" borderId="190" xfId="0" applyNumberFormat="1" applyFont="1" applyFill="1" applyBorder="1" applyAlignment="1">
      <alignment horizontal="center" vertical="center" wrapText="1"/>
    </xf>
    <xf numFmtId="2" fontId="17" fillId="0" borderId="44" xfId="0" applyNumberFormat="1" applyFont="1" applyFill="1" applyBorder="1" applyAlignment="1">
      <alignment horizontal="center" vertical="center"/>
    </xf>
    <xf numFmtId="2" fontId="15" fillId="0" borderId="77" xfId="0" applyNumberFormat="1" applyFont="1" applyBorder="1" applyAlignment="1">
      <alignment horizontal="center" vertical="center" wrapText="1"/>
    </xf>
    <xf numFmtId="0" fontId="15" fillId="35" borderId="96" xfId="0" applyFont="1" applyFill="1" applyBorder="1" applyAlignment="1">
      <alignment horizontal="center" vertical="center" wrapText="1"/>
    </xf>
    <xf numFmtId="2" fontId="14" fillId="0" borderId="146" xfId="0" applyNumberFormat="1" applyFont="1" applyFill="1" applyBorder="1" applyAlignment="1">
      <alignment horizontal="center" vertical="center" wrapText="1"/>
    </xf>
    <xf numFmtId="2" fontId="14" fillId="0" borderId="174" xfId="0" applyNumberFormat="1" applyFont="1" applyFill="1" applyBorder="1" applyAlignment="1">
      <alignment horizontal="center" vertical="center" wrapText="1"/>
    </xf>
    <xf numFmtId="2" fontId="14" fillId="0" borderId="176" xfId="0" applyNumberFormat="1" applyFont="1" applyFill="1" applyBorder="1" applyAlignment="1">
      <alignment horizontal="center" vertical="center" wrapText="1"/>
    </xf>
    <xf numFmtId="2" fontId="14" fillId="0" borderId="155" xfId="0" applyNumberFormat="1" applyFont="1" applyFill="1" applyBorder="1" applyAlignment="1">
      <alignment horizontal="center" vertical="center" wrapText="1"/>
    </xf>
    <xf numFmtId="2" fontId="14" fillId="0" borderId="155" xfId="0" applyNumberFormat="1" applyFont="1" applyFill="1" applyBorder="1" applyAlignment="1">
      <alignment horizontal="center" vertical="center"/>
    </xf>
    <xf numFmtId="2" fontId="14" fillId="0" borderId="169" xfId="0" applyNumberFormat="1" applyFont="1" applyFill="1" applyBorder="1" applyAlignment="1">
      <alignment horizontal="center" vertical="center"/>
    </xf>
    <xf numFmtId="2" fontId="14" fillId="0" borderId="172" xfId="0" applyNumberFormat="1" applyFont="1" applyFill="1" applyBorder="1" applyAlignment="1">
      <alignment horizontal="center" vertical="center" wrapText="1"/>
    </xf>
    <xf numFmtId="0" fontId="17" fillId="0" borderId="156" xfId="0" applyFont="1" applyFill="1" applyBorder="1" applyAlignment="1">
      <alignment horizontal="center" vertical="center" wrapText="1"/>
    </xf>
    <xf numFmtId="0" fontId="17" fillId="37" borderId="191" xfId="0" applyFont="1" applyFill="1" applyBorder="1" applyAlignment="1">
      <alignment horizontal="center" vertical="center" wrapText="1"/>
    </xf>
    <xf numFmtId="0" fontId="17" fillId="37" borderId="158" xfId="0" applyFont="1" applyFill="1" applyBorder="1" applyAlignment="1">
      <alignment horizontal="center" vertical="center" wrapText="1"/>
    </xf>
    <xf numFmtId="0" fontId="17" fillId="37" borderId="151" xfId="0" applyFont="1" applyFill="1" applyBorder="1" applyAlignment="1">
      <alignment horizontal="center" vertical="center" wrapText="1"/>
    </xf>
    <xf numFmtId="0" fontId="17" fillId="37" borderId="192" xfId="0" applyFont="1" applyFill="1" applyBorder="1" applyAlignment="1">
      <alignment horizontal="center" vertical="center" wrapText="1"/>
    </xf>
    <xf numFmtId="0" fontId="17" fillId="37" borderId="151" xfId="0" applyFont="1" applyFill="1" applyBorder="1" applyAlignment="1">
      <alignment horizontal="center" vertical="center"/>
    </xf>
    <xf numFmtId="0" fontId="17" fillId="37" borderId="192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25" fillId="0" borderId="0" xfId="0" applyFont="1" applyBorder="1" applyAlignment="1">
      <alignment horizontal="center"/>
    </xf>
    <xf numFmtId="43" fontId="0" fillId="0" borderId="0" xfId="42" applyFont="1" applyBorder="1" applyAlignment="1">
      <alignment/>
    </xf>
    <xf numFmtId="2" fontId="0" fillId="0" borderId="0" xfId="0" applyNumberFormat="1" applyBorder="1" applyAlignment="1">
      <alignment/>
    </xf>
    <xf numFmtId="0" fontId="25" fillId="0" borderId="0" xfId="0" applyFont="1" applyBorder="1" applyAlignment="1">
      <alignment/>
    </xf>
    <xf numFmtId="43" fontId="25" fillId="0" borderId="0" xfId="42" applyFont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5" fillId="35" borderId="119" xfId="0" applyFont="1" applyFill="1" applyBorder="1" applyAlignment="1">
      <alignment horizontal="center"/>
    </xf>
    <xf numFmtId="0" fontId="15" fillId="35" borderId="117" xfId="0" applyFont="1" applyFill="1" applyBorder="1" applyAlignment="1">
      <alignment horizontal="center"/>
    </xf>
    <xf numFmtId="0" fontId="15" fillId="35" borderId="28" xfId="0" applyFont="1" applyFill="1" applyBorder="1" applyAlignment="1">
      <alignment horizontal="center"/>
    </xf>
    <xf numFmtId="0" fontId="15" fillId="35" borderId="18" xfId="0" applyFont="1" applyFill="1" applyBorder="1" applyAlignment="1">
      <alignment horizontal="center"/>
    </xf>
    <xf numFmtId="0" fontId="15" fillId="0" borderId="138" xfId="0" applyFont="1" applyBorder="1" applyAlignment="1">
      <alignment horizontal="center"/>
    </xf>
    <xf numFmtId="0" fontId="15" fillId="0" borderId="143" xfId="0" applyFont="1" applyBorder="1" applyAlignment="1">
      <alignment horizontal="center"/>
    </xf>
    <xf numFmtId="0" fontId="12" fillId="35" borderId="18" xfId="0" applyFont="1" applyFill="1" applyBorder="1" applyAlignment="1">
      <alignment horizontal="center" vertical="center" wrapText="1"/>
    </xf>
    <xf numFmtId="0" fontId="16" fillId="35" borderId="18" xfId="0" applyFont="1" applyFill="1" applyBorder="1" applyAlignment="1">
      <alignment horizontal="center" vertical="center" wrapText="1"/>
    </xf>
    <xf numFmtId="2" fontId="15" fillId="0" borderId="119" xfId="0" applyNumberFormat="1" applyFont="1" applyBorder="1" applyAlignment="1">
      <alignment horizontal="center"/>
    </xf>
    <xf numFmtId="2" fontId="15" fillId="0" borderId="117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2" fillId="35" borderId="119" xfId="0" applyFont="1" applyFill="1" applyBorder="1" applyAlignment="1">
      <alignment horizontal="center"/>
    </xf>
    <xf numFmtId="0" fontId="12" fillId="35" borderId="117" xfId="0" applyFont="1" applyFill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97" xfId="0" applyFont="1" applyBorder="1" applyAlignment="1">
      <alignment horizontal="center"/>
    </xf>
    <xf numFmtId="0" fontId="12" fillId="35" borderId="189" xfId="0" applyFont="1" applyFill="1" applyBorder="1" applyAlignment="1">
      <alignment horizontal="center"/>
    </xf>
    <xf numFmtId="0" fontId="12" fillId="35" borderId="101" xfId="0" applyFont="1" applyFill="1" applyBorder="1" applyAlignment="1">
      <alignment horizontal="center"/>
    </xf>
    <xf numFmtId="0" fontId="12" fillId="35" borderId="30" xfId="0" applyFont="1" applyFill="1" applyBorder="1" applyAlignment="1">
      <alignment horizontal="center"/>
    </xf>
    <xf numFmtId="0" fontId="12" fillId="35" borderId="25" xfId="0" applyFont="1" applyFill="1" applyBorder="1" applyAlignment="1">
      <alignment horizontal="center"/>
    </xf>
    <xf numFmtId="2" fontId="12" fillId="35" borderId="119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193" xfId="0" applyFont="1" applyFill="1" applyBorder="1" applyAlignment="1">
      <alignment horizontal="center" vertical="center" wrapText="1"/>
    </xf>
    <xf numFmtId="0" fontId="1" fillId="0" borderId="135" xfId="0" applyFont="1" applyFill="1" applyBorder="1" applyAlignment="1">
      <alignment horizontal="center" vertical="center" wrapText="1"/>
    </xf>
    <xf numFmtId="0" fontId="15" fillId="0" borderId="141" xfId="0" applyFont="1" applyBorder="1" applyAlignment="1">
      <alignment horizontal="center"/>
    </xf>
    <xf numFmtId="0" fontId="15" fillId="0" borderId="188" xfId="0" applyFont="1" applyBorder="1" applyAlignment="1">
      <alignment horizontal="center"/>
    </xf>
    <xf numFmtId="0" fontId="1" fillId="33" borderId="35" xfId="0" applyFont="1" applyFill="1" applyBorder="1" applyAlignment="1">
      <alignment horizontal="center" vertical="center"/>
    </xf>
    <xf numFmtId="0" fontId="1" fillId="0" borderId="194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95" xfId="0" applyFont="1" applyFill="1" applyBorder="1" applyAlignment="1">
      <alignment horizontal="center" vertical="center" wrapText="1"/>
    </xf>
    <xf numFmtId="0" fontId="1" fillId="0" borderId="103" xfId="0" applyFont="1" applyFill="1" applyBorder="1" applyAlignment="1">
      <alignment horizontal="center" vertical="center" wrapText="1"/>
    </xf>
    <xf numFmtId="0" fontId="1" fillId="0" borderId="13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" fillId="33" borderId="195" xfId="0" applyFont="1" applyFill="1" applyBorder="1" applyAlignment="1">
      <alignment horizontal="center" vertical="center" wrapText="1"/>
    </xf>
    <xf numFmtId="0" fontId="1" fillId="33" borderId="103" xfId="0" applyFont="1" applyFill="1" applyBorder="1" applyAlignment="1">
      <alignment horizontal="center" vertical="center" wrapText="1"/>
    </xf>
    <xf numFmtId="0" fontId="15" fillId="34" borderId="35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1" fillId="33" borderId="139" xfId="0" applyFont="1" applyFill="1" applyBorder="1" applyAlignment="1">
      <alignment horizontal="center" vertical="center"/>
    </xf>
    <xf numFmtId="0" fontId="15" fillId="35" borderId="20" xfId="0" applyFont="1" applyFill="1" applyBorder="1" applyAlignment="1">
      <alignment horizontal="center"/>
    </xf>
    <xf numFmtId="0" fontId="15" fillId="35" borderId="31" xfId="0" applyFont="1" applyFill="1" applyBorder="1" applyAlignment="1">
      <alignment horizontal="center"/>
    </xf>
    <xf numFmtId="0" fontId="15" fillId="0" borderId="139" xfId="0" applyFont="1" applyBorder="1" applyAlignment="1">
      <alignment horizontal="center"/>
    </xf>
    <xf numFmtId="0" fontId="15" fillId="0" borderId="112" xfId="0" applyFont="1" applyBorder="1" applyAlignment="1">
      <alignment horizontal="center"/>
    </xf>
    <xf numFmtId="0" fontId="12" fillId="35" borderId="196" xfId="0" applyFont="1" applyFill="1" applyBorder="1" applyAlignment="1">
      <alignment horizontal="center" vertical="center"/>
    </xf>
    <xf numFmtId="0" fontId="12" fillId="35" borderId="197" xfId="0" applyFont="1" applyFill="1" applyBorder="1" applyAlignment="1">
      <alignment horizontal="center" vertical="center"/>
    </xf>
    <xf numFmtId="0" fontId="12" fillId="35" borderId="189" xfId="0" applyFont="1" applyFill="1" applyBorder="1" applyAlignment="1">
      <alignment horizontal="center" vertical="center"/>
    </xf>
    <xf numFmtId="0" fontId="12" fillId="35" borderId="188" xfId="0" applyFont="1" applyFill="1" applyBorder="1" applyAlignment="1">
      <alignment horizontal="center" vertical="center"/>
    </xf>
    <xf numFmtId="0" fontId="16" fillId="35" borderId="196" xfId="0" applyFont="1" applyFill="1" applyBorder="1" applyAlignment="1">
      <alignment horizontal="center" vertical="center"/>
    </xf>
    <xf numFmtId="0" fontId="16" fillId="35" borderId="198" xfId="0" applyFont="1" applyFill="1" applyBorder="1" applyAlignment="1">
      <alignment horizontal="center" vertical="center"/>
    </xf>
    <xf numFmtId="0" fontId="16" fillId="35" borderId="197" xfId="0" applyFont="1" applyFill="1" applyBorder="1" applyAlignment="1">
      <alignment horizontal="center" vertical="center"/>
    </xf>
    <xf numFmtId="0" fontId="15" fillId="35" borderId="189" xfId="0" applyFont="1" applyFill="1" applyBorder="1" applyAlignment="1">
      <alignment horizontal="center"/>
    </xf>
    <xf numFmtId="0" fontId="15" fillId="35" borderId="141" xfId="0" applyFont="1" applyFill="1" applyBorder="1" applyAlignment="1">
      <alignment horizontal="center"/>
    </xf>
    <xf numFmtId="0" fontId="15" fillId="35" borderId="188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" fillId="35" borderId="193" xfId="0" applyFont="1" applyFill="1" applyBorder="1" applyAlignment="1">
      <alignment horizontal="center" vertical="center" wrapText="1"/>
    </xf>
    <xf numFmtId="0" fontId="1" fillId="35" borderId="135" xfId="0" applyFont="1" applyFill="1" applyBorder="1" applyAlignment="1">
      <alignment horizontal="center" vertical="center" wrapText="1"/>
    </xf>
    <xf numFmtId="0" fontId="15" fillId="34" borderId="35" xfId="0" applyFont="1" applyFill="1" applyBorder="1" applyAlignment="1">
      <alignment horizontal="center" vertical="center"/>
    </xf>
    <xf numFmtId="0" fontId="1" fillId="0" borderId="189" xfId="0" applyFont="1" applyFill="1" applyBorder="1" applyAlignment="1">
      <alignment horizontal="center" vertical="center" wrapText="1"/>
    </xf>
    <xf numFmtId="0" fontId="1" fillId="0" borderId="199" xfId="0" applyFont="1" applyFill="1" applyBorder="1" applyAlignment="1">
      <alignment horizontal="center" vertical="center" wrapText="1"/>
    </xf>
    <xf numFmtId="0" fontId="1" fillId="0" borderId="10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114" xfId="0" applyFont="1" applyFill="1" applyBorder="1" applyAlignment="1">
      <alignment horizontal="center" vertical="center" wrapText="1"/>
    </xf>
    <xf numFmtId="0" fontId="1" fillId="0" borderId="200" xfId="0" applyFont="1" applyFill="1" applyBorder="1" applyAlignment="1">
      <alignment horizontal="center" vertical="center" wrapText="1"/>
    </xf>
    <xf numFmtId="0" fontId="1" fillId="0" borderId="101" xfId="0" applyFont="1" applyFill="1" applyBorder="1" applyAlignment="1">
      <alignment horizontal="center" vertical="center" wrapText="1"/>
    </xf>
    <xf numFmtId="0" fontId="15" fillId="34" borderId="194" xfId="0" applyFont="1" applyFill="1" applyBorder="1" applyAlignment="1">
      <alignment horizontal="center" vertical="center" wrapText="1"/>
    </xf>
    <xf numFmtId="0" fontId="15" fillId="34" borderId="44" xfId="0" applyFont="1" applyFill="1" applyBorder="1" applyAlignment="1">
      <alignment horizontal="center" vertical="center" wrapText="1"/>
    </xf>
    <xf numFmtId="0" fontId="15" fillId="34" borderId="139" xfId="0" applyFont="1" applyFill="1" applyBorder="1" applyAlignment="1">
      <alignment horizontal="center" vertical="center"/>
    </xf>
    <xf numFmtId="0" fontId="1" fillId="0" borderId="10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15" fillId="34" borderId="195" xfId="0" applyFont="1" applyFill="1" applyBorder="1" applyAlignment="1">
      <alignment horizontal="center" vertical="center" wrapText="1"/>
    </xf>
    <xf numFmtId="0" fontId="15" fillId="35" borderId="103" xfId="0" applyFont="1" applyFill="1" applyBorder="1" applyAlignment="1">
      <alignment horizontal="center" vertical="center" wrapText="1"/>
    </xf>
    <xf numFmtId="0" fontId="1" fillId="0" borderId="95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4" fontId="12" fillId="0" borderId="198" xfId="0" applyNumberFormat="1" applyFont="1" applyFill="1" applyBorder="1" applyAlignment="1">
      <alignment horizontal="left" vertical="center"/>
    </xf>
    <xf numFmtId="0" fontId="17" fillId="0" borderId="194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40" xfId="0" applyFont="1" applyFill="1" applyBorder="1" applyAlignment="1">
      <alignment horizontal="center" vertical="center" wrapText="1"/>
    </xf>
    <xf numFmtId="0" fontId="17" fillId="0" borderId="111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2" fontId="17" fillId="0" borderId="95" xfId="0" applyNumberFormat="1" applyFont="1" applyFill="1" applyBorder="1" applyAlignment="1">
      <alignment horizontal="center" vertical="center"/>
    </xf>
    <xf numFmtId="2" fontId="17" fillId="0" borderId="139" xfId="0" applyNumberFormat="1" applyFont="1" applyFill="1" applyBorder="1" applyAlignment="1">
      <alignment horizontal="center" vertical="center"/>
    </xf>
    <xf numFmtId="2" fontId="17" fillId="0" borderId="36" xfId="0" applyNumberFormat="1" applyFont="1" applyFill="1" applyBorder="1" applyAlignment="1">
      <alignment horizontal="center" vertical="center"/>
    </xf>
    <xf numFmtId="0" fontId="17" fillId="0" borderId="13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7" fillId="0" borderId="199" xfId="0" applyFont="1" applyFill="1" applyBorder="1" applyAlignment="1">
      <alignment horizontal="center" vertical="center" wrapText="1"/>
    </xf>
    <xf numFmtId="0" fontId="17" fillId="0" borderId="102" xfId="0" applyFont="1" applyFill="1" applyBorder="1" applyAlignment="1">
      <alignment horizontal="center" vertical="center" wrapText="1"/>
    </xf>
    <xf numFmtId="0" fontId="14" fillId="0" borderId="194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2" fontId="14" fillId="0" borderId="195" xfId="0" applyNumberFormat="1" applyFont="1" applyFill="1" applyBorder="1" applyAlignment="1">
      <alignment horizontal="center" vertical="center" wrapText="1"/>
    </xf>
    <xf numFmtId="2" fontId="14" fillId="0" borderId="103" xfId="0" applyNumberFormat="1" applyFont="1" applyFill="1" applyBorder="1" applyAlignment="1">
      <alignment horizontal="center" vertical="center" wrapText="1"/>
    </xf>
    <xf numFmtId="2" fontId="14" fillId="0" borderId="35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196" xfId="0" applyFont="1" applyFill="1" applyBorder="1" applyAlignment="1">
      <alignment horizontal="center" vertical="center" wrapText="1"/>
    </xf>
    <xf numFmtId="0" fontId="0" fillId="0" borderId="198" xfId="0" applyFont="1" applyFill="1" applyBorder="1" applyAlignment="1">
      <alignment horizontal="center" vertical="center" wrapText="1"/>
    </xf>
    <xf numFmtId="0" fontId="0" fillId="0" borderId="197" xfId="0" applyFont="1" applyFill="1" applyBorder="1" applyAlignment="1">
      <alignment horizontal="center" vertical="center" wrapText="1"/>
    </xf>
    <xf numFmtId="0" fontId="0" fillId="0" borderId="189" xfId="0" applyFont="1" applyFill="1" applyBorder="1" applyAlignment="1">
      <alignment horizontal="center" vertical="center" wrapText="1"/>
    </xf>
    <xf numFmtId="0" fontId="0" fillId="0" borderId="141" xfId="0" applyFont="1" applyFill="1" applyBorder="1" applyAlignment="1">
      <alignment horizontal="center" vertical="center" wrapText="1"/>
    </xf>
    <xf numFmtId="0" fontId="0" fillId="0" borderId="188" xfId="0" applyFont="1" applyFill="1" applyBorder="1" applyAlignment="1">
      <alignment horizontal="center" vertical="center" wrapText="1"/>
    </xf>
    <xf numFmtId="0" fontId="17" fillId="35" borderId="35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21" xfId="0" applyFont="1" applyFill="1" applyBorder="1" applyAlignment="1">
      <alignment horizontal="center" vertical="center" wrapText="1"/>
    </xf>
    <xf numFmtId="0" fontId="17" fillId="35" borderId="140" xfId="0" applyFont="1" applyFill="1" applyBorder="1" applyAlignment="1">
      <alignment horizontal="center" vertical="center" wrapText="1"/>
    </xf>
    <xf numFmtId="0" fontId="17" fillId="0" borderId="95" xfId="0" applyFont="1" applyFill="1" applyBorder="1" applyAlignment="1">
      <alignment horizontal="center" vertical="center"/>
    </xf>
    <xf numFmtId="0" fontId="17" fillId="0" borderId="195" xfId="0" applyFont="1" applyFill="1" applyBorder="1" applyAlignment="1">
      <alignment horizontal="center" vertical="center" wrapText="1"/>
    </xf>
    <xf numFmtId="0" fontId="17" fillId="0" borderId="103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0" fontId="17" fillId="0" borderId="201" xfId="0" applyFont="1" applyFill="1" applyBorder="1" applyAlignment="1">
      <alignment horizontal="center" vertical="center"/>
    </xf>
    <xf numFmtId="0" fontId="17" fillId="35" borderId="35" xfId="0" applyFont="1" applyFill="1" applyBorder="1" applyAlignment="1">
      <alignment horizontal="center" vertical="center"/>
    </xf>
    <xf numFmtId="0" fontId="17" fillId="35" borderId="202" xfId="0" applyFont="1" applyFill="1" applyBorder="1" applyAlignment="1">
      <alignment horizontal="center" vertical="center"/>
    </xf>
    <xf numFmtId="0" fontId="17" fillId="0" borderId="202" xfId="0" applyFont="1" applyFill="1" applyBorder="1" applyAlignment="1">
      <alignment horizontal="center" vertical="center"/>
    </xf>
    <xf numFmtId="2" fontId="17" fillId="0" borderId="35" xfId="0" applyNumberFormat="1" applyFont="1" applyFill="1" applyBorder="1" applyAlignment="1">
      <alignment horizontal="center" vertical="center"/>
    </xf>
    <xf numFmtId="2" fontId="17" fillId="0" borderId="202" xfId="0" applyNumberFormat="1" applyFont="1" applyFill="1" applyBorder="1" applyAlignment="1">
      <alignment horizontal="center" vertical="center"/>
    </xf>
    <xf numFmtId="2" fontId="17" fillId="0" borderId="35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17" fillId="0" borderId="195" xfId="0" applyNumberFormat="1" applyFont="1" applyFill="1" applyBorder="1" applyAlignment="1">
      <alignment horizontal="center" vertical="center" wrapText="1"/>
    </xf>
    <xf numFmtId="2" fontId="17" fillId="0" borderId="103" xfId="0" applyNumberFormat="1" applyFont="1" applyFill="1" applyBorder="1" applyAlignment="1">
      <alignment horizontal="center" vertical="center" wrapText="1"/>
    </xf>
    <xf numFmtId="0" fontId="14" fillId="0" borderId="139" xfId="0" applyFont="1" applyFill="1" applyBorder="1" applyAlignment="1">
      <alignment horizontal="center" vertical="center"/>
    </xf>
    <xf numFmtId="2" fontId="14" fillId="0" borderId="139" xfId="0" applyNumberFormat="1" applyFont="1" applyFill="1" applyBorder="1" applyAlignment="1">
      <alignment horizontal="center" vertical="center"/>
    </xf>
    <xf numFmtId="2" fontId="14" fillId="0" borderId="35" xfId="0" applyNumberFormat="1" applyFont="1" applyFill="1" applyBorder="1" applyAlignment="1">
      <alignment horizontal="center" vertical="center"/>
    </xf>
    <xf numFmtId="2" fontId="14" fillId="0" borderId="202" xfId="0" applyNumberFormat="1" applyFont="1" applyFill="1" applyBorder="1" applyAlignment="1">
      <alignment horizontal="center" vertical="center"/>
    </xf>
    <xf numFmtId="0" fontId="14" fillId="0" borderId="195" xfId="0" applyFont="1" applyFill="1" applyBorder="1" applyAlignment="1">
      <alignment horizontal="center" vertical="center" wrapText="1"/>
    </xf>
    <xf numFmtId="0" fontId="14" fillId="0" borderId="103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2" fontId="14" fillId="0" borderId="35" xfId="0" applyNumberFormat="1" applyFont="1" applyFill="1" applyBorder="1" applyAlignment="1">
      <alignment horizontal="center" vertical="center"/>
    </xf>
    <xf numFmtId="2" fontId="14" fillId="0" borderId="21" xfId="0" applyNumberFormat="1" applyFont="1" applyFill="1" applyBorder="1" applyAlignment="1">
      <alignment horizontal="center" vertical="center"/>
    </xf>
    <xf numFmtId="0" fontId="17" fillId="0" borderId="3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2" fontId="17" fillId="0" borderId="195" xfId="0" applyNumberFormat="1" applyFont="1" applyBorder="1" applyAlignment="1">
      <alignment horizontal="center" vertical="center" wrapText="1"/>
    </xf>
    <xf numFmtId="2" fontId="17" fillId="0" borderId="103" xfId="0" applyNumberFormat="1" applyFont="1" applyBorder="1" applyAlignment="1">
      <alignment horizontal="center" vertical="center" wrapText="1"/>
    </xf>
    <xf numFmtId="2" fontId="17" fillId="0" borderId="139" xfId="0" applyNumberFormat="1" applyFont="1" applyBorder="1" applyAlignment="1">
      <alignment horizontal="center" vertical="center"/>
    </xf>
    <xf numFmtId="0" fontId="17" fillId="0" borderId="95" xfId="0" applyFont="1" applyBorder="1" applyAlignment="1">
      <alignment horizontal="center" vertical="center"/>
    </xf>
    <xf numFmtId="0" fontId="17" fillId="0" borderId="139" xfId="0" applyFont="1" applyBorder="1" applyAlignment="1">
      <alignment horizontal="center" vertical="center"/>
    </xf>
    <xf numFmtId="0" fontId="17" fillId="0" borderId="195" xfId="0" applyFont="1" applyBorder="1" applyAlignment="1">
      <alignment horizontal="center" vertical="center" wrapText="1"/>
    </xf>
    <xf numFmtId="0" fontId="17" fillId="0" borderId="103" xfId="0" applyFont="1" applyBorder="1" applyAlignment="1">
      <alignment horizontal="center" vertical="center" wrapText="1"/>
    </xf>
    <xf numFmtId="0" fontId="17" fillId="33" borderId="194" xfId="0" applyFont="1" applyFill="1" applyBorder="1" applyAlignment="1">
      <alignment horizontal="center" vertical="center" wrapText="1"/>
    </xf>
    <xf numFmtId="0" fontId="17" fillId="33" borderId="44" xfId="0" applyFont="1" applyFill="1" applyBorder="1" applyAlignment="1">
      <alignment horizontal="center" vertical="center" wrapText="1"/>
    </xf>
    <xf numFmtId="2" fontId="14" fillId="33" borderId="35" xfId="0" applyNumberFormat="1" applyFont="1" applyFill="1" applyBorder="1" applyAlignment="1">
      <alignment horizontal="center" vertical="center"/>
    </xf>
    <xf numFmtId="2" fontId="14" fillId="33" borderId="202" xfId="0" applyNumberFormat="1" applyFont="1" applyFill="1" applyBorder="1" applyAlignment="1">
      <alignment horizontal="center" vertical="center"/>
    </xf>
    <xf numFmtId="2" fontId="17" fillId="0" borderId="35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2" fontId="14" fillId="0" borderId="202" xfId="0" applyNumberFormat="1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202" xfId="0" applyFont="1" applyFill="1" applyBorder="1" applyAlignment="1">
      <alignment horizontal="center" vertical="center"/>
    </xf>
    <xf numFmtId="0" fontId="14" fillId="33" borderId="35" xfId="0" applyFont="1" applyFill="1" applyBorder="1" applyAlignment="1">
      <alignment horizontal="center" vertical="center"/>
    </xf>
    <xf numFmtId="0" fontId="14" fillId="33" borderId="202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33" borderId="35" xfId="0" applyFont="1" applyFill="1" applyBorder="1" applyAlignment="1">
      <alignment horizontal="center" vertical="center"/>
    </xf>
    <xf numFmtId="0" fontId="14" fillId="33" borderId="20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7" fillId="0" borderId="203" xfId="0" applyFont="1" applyFill="1" applyBorder="1" applyAlignment="1">
      <alignment horizontal="center" vertical="center" wrapText="1"/>
    </xf>
    <xf numFmtId="0" fontId="17" fillId="0" borderId="204" xfId="0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0" borderId="196" xfId="0" applyFont="1" applyFill="1" applyBorder="1" applyAlignment="1">
      <alignment horizontal="center" vertical="center"/>
    </xf>
    <xf numFmtId="0" fontId="0" fillId="0" borderId="198" xfId="0" applyFont="1" applyFill="1" applyBorder="1" applyAlignment="1">
      <alignment/>
    </xf>
    <xf numFmtId="0" fontId="0" fillId="0" borderId="19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98" xfId="0" applyFill="1" applyBorder="1" applyAlignment="1">
      <alignment wrapText="1"/>
    </xf>
    <xf numFmtId="0" fontId="0" fillId="0" borderId="197" xfId="0" applyFill="1" applyBorder="1" applyAlignment="1">
      <alignment wrapText="1"/>
    </xf>
    <xf numFmtId="0" fontId="0" fillId="0" borderId="189" xfId="0" applyFill="1" applyBorder="1" applyAlignment="1">
      <alignment wrapText="1"/>
    </xf>
    <xf numFmtId="0" fontId="0" fillId="0" borderId="141" xfId="0" applyFill="1" applyBorder="1" applyAlignment="1">
      <alignment wrapText="1"/>
    </xf>
    <xf numFmtId="0" fontId="0" fillId="0" borderId="188" xfId="0" applyFill="1" applyBorder="1" applyAlignment="1">
      <alignment wrapText="1"/>
    </xf>
    <xf numFmtId="2" fontId="14" fillId="0" borderId="95" xfId="0" applyNumberFormat="1" applyFont="1" applyFill="1" applyBorder="1" applyAlignment="1">
      <alignment horizontal="center" vertical="center"/>
    </xf>
    <xf numFmtId="2" fontId="14" fillId="0" borderId="36" xfId="0" applyNumberFormat="1" applyFont="1" applyFill="1" applyBorder="1" applyAlignment="1">
      <alignment horizontal="center" vertical="center"/>
    </xf>
    <xf numFmtId="0" fontId="0" fillId="0" borderId="189" xfId="0" applyFont="1" applyFill="1" applyBorder="1" applyAlignment="1">
      <alignment/>
    </xf>
    <xf numFmtId="0" fontId="0" fillId="0" borderId="141" xfId="0" applyFont="1" applyFill="1" applyBorder="1" applyAlignment="1">
      <alignment/>
    </xf>
    <xf numFmtId="0" fontId="0" fillId="0" borderId="188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0" fontId="17" fillId="35" borderId="194" xfId="0" applyFont="1" applyFill="1" applyBorder="1" applyAlignment="1">
      <alignment horizontal="center" vertical="center" wrapText="1"/>
    </xf>
    <xf numFmtId="0" fontId="17" fillId="35" borderId="44" xfId="0" applyFont="1" applyFill="1" applyBorder="1" applyAlignment="1">
      <alignment horizontal="center" vertical="center" wrapText="1"/>
    </xf>
    <xf numFmtId="0" fontId="17" fillId="35" borderId="195" xfId="0" applyFont="1" applyFill="1" applyBorder="1" applyAlignment="1">
      <alignment horizontal="center" vertical="center" wrapText="1"/>
    </xf>
    <xf numFmtId="0" fontId="17" fillId="35" borderId="10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7" fillId="35" borderId="95" xfId="0" applyFont="1" applyFill="1" applyBorder="1" applyAlignment="1">
      <alignment horizontal="center" vertical="center"/>
    </xf>
    <xf numFmtId="0" fontId="17" fillId="35" borderId="139" xfId="0" applyFont="1" applyFill="1" applyBorder="1" applyAlignment="1">
      <alignment horizontal="center" vertical="center"/>
    </xf>
    <xf numFmtId="0" fontId="17" fillId="35" borderId="36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7" fillId="0" borderId="205" xfId="0" applyFont="1" applyBorder="1" applyAlignment="1">
      <alignment horizontal="center" vertical="center" wrapText="1"/>
    </xf>
    <xf numFmtId="0" fontId="17" fillId="0" borderId="164" xfId="0" applyFont="1" applyBorder="1" applyAlignment="1">
      <alignment horizontal="center" vertical="center" wrapText="1"/>
    </xf>
    <xf numFmtId="0" fontId="17" fillId="36" borderId="174" xfId="0" applyFont="1" applyFill="1" applyBorder="1" applyAlignment="1">
      <alignment horizontal="center" vertical="center"/>
    </xf>
    <xf numFmtId="0" fontId="17" fillId="0" borderId="206" xfId="0" applyFont="1" applyBorder="1" applyAlignment="1">
      <alignment horizontal="center" vertical="center" wrapText="1"/>
    </xf>
    <xf numFmtId="0" fontId="17" fillId="0" borderId="207" xfId="0" applyFont="1" applyBorder="1" applyAlignment="1">
      <alignment horizontal="center" vertical="center" wrapText="1"/>
    </xf>
    <xf numFmtId="0" fontId="17" fillId="0" borderId="208" xfId="0" applyFont="1" applyBorder="1" applyAlignment="1">
      <alignment horizontal="center" vertical="center" wrapText="1"/>
    </xf>
    <xf numFmtId="0" fontId="17" fillId="0" borderId="209" xfId="0" applyFont="1" applyBorder="1" applyAlignment="1">
      <alignment horizontal="center" vertical="center" wrapText="1"/>
    </xf>
    <xf numFmtId="0" fontId="17" fillId="0" borderId="163" xfId="0" applyFont="1" applyBorder="1" applyAlignment="1">
      <alignment horizontal="center" vertical="center"/>
    </xf>
    <xf numFmtId="0" fontId="17" fillId="0" borderId="210" xfId="0" applyFont="1" applyBorder="1" applyAlignment="1">
      <alignment horizontal="center" vertical="center" wrapText="1"/>
    </xf>
    <xf numFmtId="0" fontId="17" fillId="0" borderId="211" xfId="0" applyFont="1" applyBorder="1" applyAlignment="1">
      <alignment horizontal="center" vertical="center" wrapText="1"/>
    </xf>
    <xf numFmtId="2" fontId="17" fillId="0" borderId="205" xfId="0" applyNumberFormat="1" applyFont="1" applyBorder="1" applyAlignment="1">
      <alignment horizontal="center" vertical="center" wrapText="1"/>
    </xf>
    <xf numFmtId="2" fontId="17" fillId="0" borderId="164" xfId="0" applyNumberFormat="1" applyFont="1" applyBorder="1" applyAlignment="1">
      <alignment horizontal="center" vertical="center" wrapText="1"/>
    </xf>
    <xf numFmtId="2" fontId="17" fillId="0" borderId="174" xfId="0" applyNumberFormat="1" applyFont="1" applyBorder="1" applyAlignment="1">
      <alignment horizontal="center" vertical="center"/>
    </xf>
    <xf numFmtId="2" fontId="17" fillId="0" borderId="206" xfId="0" applyNumberFormat="1" applyFont="1" applyBorder="1" applyAlignment="1">
      <alignment horizontal="center" vertical="center" wrapText="1"/>
    </xf>
    <xf numFmtId="2" fontId="17" fillId="0" borderId="207" xfId="0" applyNumberFormat="1" applyFont="1" applyBorder="1" applyAlignment="1">
      <alignment horizontal="center" vertical="center" wrapText="1"/>
    </xf>
    <xf numFmtId="2" fontId="17" fillId="0" borderId="208" xfId="0" applyNumberFormat="1" applyFont="1" applyBorder="1" applyAlignment="1">
      <alignment horizontal="center" vertical="center" wrapText="1"/>
    </xf>
    <xf numFmtId="2" fontId="17" fillId="0" borderId="209" xfId="0" applyNumberFormat="1" applyFont="1" applyBorder="1" applyAlignment="1">
      <alignment horizontal="center" vertical="center" wrapText="1"/>
    </xf>
    <xf numFmtId="2" fontId="17" fillId="0" borderId="163" xfId="0" applyNumberFormat="1" applyFont="1" applyBorder="1" applyAlignment="1">
      <alignment horizontal="center" vertical="center"/>
    </xf>
    <xf numFmtId="2" fontId="17" fillId="0" borderId="205" xfId="0" applyNumberFormat="1" applyFont="1" applyFill="1" applyBorder="1" applyAlignment="1">
      <alignment horizontal="center" vertical="center" wrapText="1"/>
    </xf>
    <xf numFmtId="2" fontId="17" fillId="0" borderId="164" xfId="0" applyNumberFormat="1" applyFont="1" applyFill="1" applyBorder="1" applyAlignment="1">
      <alignment horizontal="center" vertical="center" wrapText="1"/>
    </xf>
    <xf numFmtId="2" fontId="17" fillId="36" borderId="174" xfId="0" applyNumberFormat="1" applyFont="1" applyFill="1" applyBorder="1" applyAlignment="1">
      <alignment horizontal="center" vertical="center"/>
    </xf>
    <xf numFmtId="2" fontId="17" fillId="0" borderId="174" xfId="0" applyNumberFormat="1" applyFont="1" applyFill="1" applyBorder="1" applyAlignment="1">
      <alignment horizontal="center" vertical="center"/>
    </xf>
    <xf numFmtId="2" fontId="17" fillId="0" borderId="206" xfId="0" applyNumberFormat="1" applyFont="1" applyFill="1" applyBorder="1" applyAlignment="1">
      <alignment horizontal="center" vertical="center" wrapText="1"/>
    </xf>
    <xf numFmtId="2" fontId="17" fillId="0" borderId="207" xfId="0" applyNumberFormat="1" applyFont="1" applyFill="1" applyBorder="1" applyAlignment="1">
      <alignment horizontal="center" vertical="center" wrapText="1"/>
    </xf>
    <xf numFmtId="2" fontId="17" fillId="0" borderId="208" xfId="0" applyNumberFormat="1" applyFont="1" applyFill="1" applyBorder="1" applyAlignment="1">
      <alignment horizontal="center" vertical="center" wrapText="1"/>
    </xf>
    <xf numFmtId="2" fontId="17" fillId="0" borderId="209" xfId="0" applyNumberFormat="1" applyFont="1" applyFill="1" applyBorder="1" applyAlignment="1">
      <alignment horizontal="center" vertical="center" wrapText="1"/>
    </xf>
    <xf numFmtId="2" fontId="17" fillId="0" borderId="163" xfId="0" applyNumberFormat="1" applyFont="1" applyFill="1" applyBorder="1" applyAlignment="1">
      <alignment horizontal="center" vertical="center"/>
    </xf>
    <xf numFmtId="0" fontId="17" fillId="0" borderId="212" xfId="0" applyFont="1" applyBorder="1" applyAlignment="1">
      <alignment horizontal="center" vertical="center" wrapText="1"/>
    </xf>
    <xf numFmtId="2" fontId="17" fillId="0" borderId="177" xfId="0" applyNumberFormat="1" applyFont="1" applyFill="1" applyBorder="1" applyAlignment="1">
      <alignment horizontal="center" vertical="center" wrapText="1"/>
    </xf>
    <xf numFmtId="2" fontId="17" fillId="0" borderId="213" xfId="0" applyNumberFormat="1" applyFont="1" applyBorder="1" applyAlignment="1">
      <alignment horizontal="center" vertical="center"/>
    </xf>
    <xf numFmtId="2" fontId="17" fillId="37" borderId="205" xfId="0" applyNumberFormat="1" applyFont="1" applyFill="1" applyBorder="1" applyAlignment="1">
      <alignment horizontal="center" vertical="center" wrapText="1"/>
    </xf>
    <xf numFmtId="2" fontId="17" fillId="37" borderId="164" xfId="0" applyNumberFormat="1" applyFont="1" applyFill="1" applyBorder="1" applyAlignment="1">
      <alignment horizontal="center" vertical="center" wrapText="1"/>
    </xf>
    <xf numFmtId="2" fontId="17" fillId="37" borderId="174" xfId="0" applyNumberFormat="1" applyFont="1" applyFill="1" applyBorder="1" applyAlignment="1">
      <alignment horizontal="center" vertical="center"/>
    </xf>
    <xf numFmtId="2" fontId="17" fillId="37" borderId="206" xfId="0" applyNumberFormat="1" applyFont="1" applyFill="1" applyBorder="1" applyAlignment="1">
      <alignment horizontal="center" vertical="center" wrapText="1"/>
    </xf>
    <xf numFmtId="2" fontId="17" fillId="37" borderId="207" xfId="0" applyNumberFormat="1" applyFont="1" applyFill="1" applyBorder="1" applyAlignment="1">
      <alignment horizontal="center" vertical="center" wrapText="1"/>
    </xf>
    <xf numFmtId="2" fontId="17" fillId="37" borderId="208" xfId="0" applyNumberFormat="1" applyFont="1" applyFill="1" applyBorder="1" applyAlignment="1">
      <alignment horizontal="center" vertical="center" wrapText="1"/>
    </xf>
    <xf numFmtId="2" fontId="17" fillId="37" borderId="209" xfId="0" applyNumberFormat="1" applyFont="1" applyFill="1" applyBorder="1" applyAlignment="1">
      <alignment horizontal="center" vertical="center" wrapText="1"/>
    </xf>
    <xf numFmtId="2" fontId="17" fillId="37" borderId="213" xfId="0" applyNumberFormat="1" applyFont="1" applyFill="1" applyBorder="1" applyAlignment="1">
      <alignment horizontal="center" vertical="center"/>
    </xf>
    <xf numFmtId="0" fontId="17" fillId="35" borderId="210" xfId="0" applyFont="1" applyFill="1" applyBorder="1" applyAlignment="1">
      <alignment horizontal="center" vertical="center" wrapText="1"/>
    </xf>
    <xf numFmtId="0" fontId="17" fillId="35" borderId="211" xfId="0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2" fontId="17" fillId="37" borderId="214" xfId="0" applyNumberFormat="1" applyFont="1" applyFill="1" applyBorder="1" applyAlignment="1">
      <alignment horizontal="center" vertical="center"/>
    </xf>
    <xf numFmtId="2" fontId="14" fillId="0" borderId="174" xfId="0" applyNumberFormat="1" applyFont="1" applyFill="1" applyBorder="1" applyAlignment="1">
      <alignment horizontal="center" vertical="center"/>
    </xf>
    <xf numFmtId="2" fontId="14" fillId="0" borderId="206" xfId="0" applyNumberFormat="1" applyFont="1" applyFill="1" applyBorder="1" applyAlignment="1">
      <alignment horizontal="center" vertical="center" wrapText="1"/>
    </xf>
    <xf numFmtId="2" fontId="14" fillId="0" borderId="207" xfId="0" applyNumberFormat="1" applyFont="1" applyFill="1" applyBorder="1" applyAlignment="1">
      <alignment horizontal="center" vertical="center" wrapText="1"/>
    </xf>
    <xf numFmtId="2" fontId="14" fillId="0" borderId="208" xfId="0" applyNumberFormat="1" applyFont="1" applyFill="1" applyBorder="1" applyAlignment="1">
      <alignment horizontal="center" vertical="center" wrapText="1"/>
    </xf>
    <xf numFmtId="2" fontId="14" fillId="0" borderId="209" xfId="0" applyNumberFormat="1" applyFont="1" applyFill="1" applyBorder="1" applyAlignment="1">
      <alignment horizontal="center" vertical="center" wrapText="1"/>
    </xf>
    <xf numFmtId="2" fontId="14" fillId="0" borderId="213" xfId="0" applyNumberFormat="1" applyFont="1" applyFill="1" applyBorder="1" applyAlignment="1">
      <alignment horizontal="center" vertical="center"/>
    </xf>
    <xf numFmtId="0" fontId="17" fillId="0" borderId="210" xfId="0" applyFont="1" applyFill="1" applyBorder="1" applyAlignment="1">
      <alignment horizontal="center" vertical="center" wrapText="1"/>
    </xf>
    <xf numFmtId="0" fontId="17" fillId="0" borderId="211" xfId="0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/>
    </xf>
    <xf numFmtId="2" fontId="17" fillId="37" borderId="177" xfId="0" applyNumberFormat="1" applyFont="1" applyFill="1" applyBorder="1" applyAlignment="1">
      <alignment horizontal="center" vertical="center" wrapText="1"/>
    </xf>
    <xf numFmtId="2" fontId="17" fillId="37" borderId="215" xfId="0" applyNumberFormat="1" applyFont="1" applyFill="1" applyBorder="1" applyAlignment="1">
      <alignment horizontal="center" vertical="center" wrapText="1"/>
    </xf>
    <xf numFmtId="2" fontId="17" fillId="37" borderId="216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17" fillId="37" borderId="205" xfId="0" applyFont="1" applyFill="1" applyBorder="1" applyAlignment="1">
      <alignment horizontal="center" vertical="center" wrapText="1"/>
    </xf>
    <xf numFmtId="0" fontId="17" fillId="37" borderId="164" xfId="0" applyFont="1" applyFill="1" applyBorder="1" applyAlignment="1">
      <alignment horizontal="center" vertical="center" wrapText="1"/>
    </xf>
    <xf numFmtId="0" fontId="17" fillId="37" borderId="217" xfId="0" applyFont="1" applyFill="1" applyBorder="1" applyAlignment="1">
      <alignment horizontal="center" vertical="center"/>
    </xf>
    <xf numFmtId="0" fontId="17" fillId="37" borderId="218" xfId="0" applyFont="1" applyFill="1" applyBorder="1" applyAlignment="1">
      <alignment horizontal="center" vertical="center" wrapText="1"/>
    </xf>
    <xf numFmtId="0" fontId="17" fillId="37" borderId="151" xfId="0" applyFont="1" applyFill="1" applyBorder="1" applyAlignment="1">
      <alignment horizontal="center" vertical="center" wrapText="1"/>
    </xf>
    <xf numFmtId="0" fontId="17" fillId="37" borderId="218" xfId="0" applyFont="1" applyFill="1" applyBorder="1" applyAlignment="1">
      <alignment horizontal="center" vertical="center"/>
    </xf>
    <xf numFmtId="0" fontId="17" fillId="37" borderId="219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5" fillId="37" borderId="63" xfId="0" applyNumberFormat="1" applyFont="1" applyFill="1" applyBorder="1" applyAlignment="1">
      <alignment horizontal="center"/>
    </xf>
    <xf numFmtId="2" fontId="5" fillId="0" borderId="220" xfId="0" applyNumberFormat="1" applyFont="1" applyBorder="1" applyAlignment="1">
      <alignment horizontal="center"/>
    </xf>
    <xf numFmtId="2" fontId="5" fillId="37" borderId="66" xfId="0" applyNumberFormat="1" applyFont="1" applyFill="1" applyBorder="1" applyAlignment="1">
      <alignment horizontal="center"/>
    </xf>
    <xf numFmtId="2" fontId="5" fillId="0" borderId="221" xfId="0" applyNumberFormat="1" applyFont="1" applyBorder="1" applyAlignment="1">
      <alignment horizontal="center"/>
    </xf>
    <xf numFmtId="2" fontId="17" fillId="37" borderId="222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2" fontId="4" fillId="37" borderId="81" xfId="0" applyNumberFormat="1" applyFont="1" applyFill="1" applyBorder="1" applyAlignment="1">
      <alignment horizontal="center"/>
    </xf>
    <xf numFmtId="2" fontId="4" fillId="37" borderId="63" xfId="0" applyNumberFormat="1" applyFont="1" applyFill="1" applyBorder="1" applyAlignment="1">
      <alignment horizontal="center"/>
    </xf>
    <xf numFmtId="2" fontId="17" fillId="37" borderId="218" xfId="0" applyNumberFormat="1" applyFont="1" applyFill="1" applyBorder="1" applyAlignment="1">
      <alignment horizontal="center" vertical="center"/>
    </xf>
    <xf numFmtId="2" fontId="17" fillId="37" borderId="218" xfId="0" applyNumberFormat="1" applyFont="1" applyFill="1" applyBorder="1" applyAlignment="1">
      <alignment horizontal="center" vertical="center" wrapText="1"/>
    </xf>
    <xf numFmtId="2" fontId="17" fillId="37" borderId="15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15" fillId="0" borderId="27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/>
    </xf>
    <xf numFmtId="0" fontId="15" fillId="0" borderId="117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118" xfId="0" applyFont="1" applyFill="1" applyBorder="1" applyAlignment="1">
      <alignment horizontal="center"/>
    </xf>
    <xf numFmtId="2" fontId="15" fillId="0" borderId="140" xfId="0" applyNumberFormat="1" applyFont="1" applyBorder="1" applyAlignment="1">
      <alignment horizontal="center"/>
    </xf>
    <xf numFmtId="2" fontId="15" fillId="0" borderId="223" xfId="0" applyNumberFormat="1" applyFont="1" applyBorder="1" applyAlignment="1">
      <alignment horizontal="center"/>
    </xf>
    <xf numFmtId="2" fontId="15" fillId="0" borderId="113" xfId="0" applyNumberFormat="1" applyFont="1" applyBorder="1" applyAlignment="1">
      <alignment horizontal="center"/>
    </xf>
    <xf numFmtId="0" fontId="4" fillId="0" borderId="141" xfId="0" applyFont="1" applyFill="1" applyBorder="1" applyAlignment="1">
      <alignment horizontal="center" vertical="center"/>
    </xf>
    <xf numFmtId="2" fontId="15" fillId="0" borderId="31" xfId="0" applyNumberFormat="1" applyFont="1" applyBorder="1" applyAlignment="1">
      <alignment horizontal="center"/>
    </xf>
    <xf numFmtId="2" fontId="15" fillId="0" borderId="34" xfId="0" applyNumberFormat="1" applyFont="1" applyBorder="1" applyAlignment="1">
      <alignment horizontal="center"/>
    </xf>
    <xf numFmtId="2" fontId="15" fillId="0" borderId="18" xfId="0" applyNumberFormat="1" applyFont="1" applyBorder="1" applyAlignment="1">
      <alignment horizontal="center"/>
    </xf>
    <xf numFmtId="2" fontId="15" fillId="0" borderId="97" xfId="0" applyNumberFormat="1" applyFont="1" applyBorder="1" applyAlignment="1">
      <alignment horizontal="center"/>
    </xf>
    <xf numFmtId="0" fontId="15" fillId="0" borderId="119" xfId="0" applyFont="1" applyFill="1" applyBorder="1" applyAlignment="1">
      <alignment horizontal="center" vertical="center"/>
    </xf>
    <xf numFmtId="0" fontId="15" fillId="0" borderId="138" xfId="0" applyFont="1" applyFill="1" applyBorder="1" applyAlignment="1">
      <alignment horizontal="center" vertical="center"/>
    </xf>
    <xf numFmtId="0" fontId="15" fillId="0" borderId="117" xfId="0" applyFont="1" applyFill="1" applyBorder="1" applyAlignment="1">
      <alignment horizontal="center" vertical="center"/>
    </xf>
    <xf numFmtId="0" fontId="15" fillId="0" borderId="119" xfId="0" applyFont="1" applyFill="1" applyBorder="1" applyAlignment="1">
      <alignment horizontal="center" vertical="center" wrapText="1"/>
    </xf>
    <xf numFmtId="0" fontId="15" fillId="0" borderId="138" xfId="0" applyFont="1" applyFill="1" applyBorder="1" applyAlignment="1">
      <alignment horizontal="center" vertical="center" wrapText="1"/>
    </xf>
    <xf numFmtId="0" fontId="15" fillId="0" borderId="117" xfId="0" applyFont="1" applyFill="1" applyBorder="1" applyAlignment="1">
      <alignment horizontal="center" vertical="center" wrapText="1"/>
    </xf>
    <xf numFmtId="0" fontId="15" fillId="35" borderId="21" xfId="0" applyFont="1" applyFill="1" applyBorder="1" applyAlignment="1">
      <alignment horizontal="center" vertical="center"/>
    </xf>
    <xf numFmtId="0" fontId="15" fillId="35" borderId="139" xfId="0" applyFont="1" applyFill="1" applyBorder="1" applyAlignment="1">
      <alignment horizontal="center" vertical="center"/>
    </xf>
    <xf numFmtId="0" fontId="15" fillId="35" borderId="36" xfId="0" applyFont="1" applyFill="1" applyBorder="1" applyAlignment="1">
      <alignment horizontal="center" vertical="center"/>
    </xf>
    <xf numFmtId="0" fontId="16" fillId="35" borderId="37" xfId="0" applyFont="1" applyFill="1" applyBorder="1" applyAlignment="1">
      <alignment horizontal="center" vertical="center"/>
    </xf>
    <xf numFmtId="0" fontId="16" fillId="35" borderId="25" xfId="0" applyFont="1" applyFill="1" applyBorder="1" applyAlignment="1">
      <alignment horizontal="center" vertical="center"/>
    </xf>
    <xf numFmtId="2" fontId="12" fillId="35" borderId="37" xfId="0" applyNumberFormat="1" applyFont="1" applyFill="1" applyBorder="1" applyAlignment="1">
      <alignment horizontal="center" vertical="center"/>
    </xf>
    <xf numFmtId="2" fontId="12" fillId="35" borderId="30" xfId="0" applyNumberFormat="1" applyFont="1" applyFill="1" applyBorder="1" applyAlignment="1">
      <alignment horizontal="center" vertical="center"/>
    </xf>
    <xf numFmtId="2" fontId="12" fillId="35" borderId="25" xfId="0" applyNumberFormat="1" applyFont="1" applyFill="1" applyBorder="1" applyAlignment="1">
      <alignment horizontal="center" vertical="center"/>
    </xf>
    <xf numFmtId="0" fontId="12" fillId="35" borderId="37" xfId="0" applyFont="1" applyFill="1" applyBorder="1" applyAlignment="1">
      <alignment horizontal="center" wrapText="1"/>
    </xf>
    <xf numFmtId="0" fontId="12" fillId="35" borderId="15" xfId="0" applyFont="1" applyFill="1" applyBorder="1" applyAlignment="1">
      <alignment horizontal="center" wrapText="1"/>
    </xf>
    <xf numFmtId="0" fontId="16" fillId="35" borderId="196" xfId="0" applyFont="1" applyFill="1" applyBorder="1" applyAlignment="1">
      <alignment horizontal="center" vertical="center" wrapText="1"/>
    </xf>
    <xf numFmtId="0" fontId="16" fillId="35" borderId="198" xfId="0" applyFont="1" applyFill="1" applyBorder="1" applyAlignment="1">
      <alignment horizontal="center" vertical="center" wrapText="1"/>
    </xf>
    <xf numFmtId="0" fontId="16" fillId="35" borderId="197" xfId="0" applyFont="1" applyFill="1" applyBorder="1" applyAlignment="1">
      <alignment horizontal="center" vertical="center" wrapText="1"/>
    </xf>
    <xf numFmtId="0" fontId="16" fillId="35" borderId="189" xfId="0" applyFont="1" applyFill="1" applyBorder="1" applyAlignment="1">
      <alignment horizontal="center" vertical="center" wrapText="1"/>
    </xf>
    <xf numFmtId="0" fontId="16" fillId="35" borderId="141" xfId="0" applyFont="1" applyFill="1" applyBorder="1" applyAlignment="1">
      <alignment horizontal="center" vertical="center" wrapText="1"/>
    </xf>
    <xf numFmtId="0" fontId="16" fillId="35" borderId="18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" fillId="34" borderId="194" xfId="0" applyFont="1" applyFill="1" applyBorder="1" applyAlignment="1">
      <alignment horizontal="center" vertical="center" wrapText="1"/>
    </xf>
    <xf numFmtId="0" fontId="1" fillId="34" borderId="44" xfId="0" applyFont="1" applyFill="1" applyBorder="1" applyAlignment="1">
      <alignment horizontal="center" vertical="center" wrapText="1"/>
    </xf>
    <xf numFmtId="0" fontId="15" fillId="35" borderId="21" xfId="0" applyFont="1" applyFill="1" applyBorder="1" applyAlignment="1">
      <alignment horizontal="center" vertical="center" wrapText="1"/>
    </xf>
    <xf numFmtId="0" fontId="15" fillId="35" borderId="139" xfId="0" applyFont="1" applyFill="1" applyBorder="1" applyAlignment="1">
      <alignment horizontal="center" vertical="center" wrapText="1"/>
    </xf>
    <xf numFmtId="0" fontId="15" fillId="35" borderId="36" xfId="0" applyFont="1" applyFill="1" applyBorder="1" applyAlignment="1">
      <alignment horizontal="center" vertical="center" wrapText="1"/>
    </xf>
    <xf numFmtId="0" fontId="15" fillId="35" borderId="112" xfId="0" applyFont="1" applyFill="1" applyBorder="1" applyAlignment="1">
      <alignment horizontal="center" vertical="center" wrapText="1"/>
    </xf>
    <xf numFmtId="2" fontId="12" fillId="35" borderId="98" xfId="0" applyNumberFormat="1" applyFont="1" applyFill="1" applyBorder="1" applyAlignment="1">
      <alignment horizontal="center"/>
    </xf>
    <xf numFmtId="2" fontId="12" fillId="35" borderId="30" xfId="0" applyNumberFormat="1" applyFont="1" applyFill="1" applyBorder="1" applyAlignment="1">
      <alignment horizontal="center"/>
    </xf>
    <xf numFmtId="2" fontId="12" fillId="35" borderId="25" xfId="0" applyNumberFormat="1" applyFont="1" applyFill="1" applyBorder="1" applyAlignment="1">
      <alignment horizontal="center"/>
    </xf>
    <xf numFmtId="0" fontId="16" fillId="35" borderId="37" xfId="0" applyFont="1" applyFill="1" applyBorder="1" applyAlignment="1">
      <alignment horizontal="center"/>
    </xf>
    <xf numFmtId="0" fontId="16" fillId="35" borderId="30" xfId="0" applyFont="1" applyFill="1" applyBorder="1" applyAlignment="1">
      <alignment horizontal="center"/>
    </xf>
    <xf numFmtId="0" fontId="16" fillId="35" borderId="25" xfId="0" applyFont="1" applyFill="1" applyBorder="1" applyAlignment="1">
      <alignment horizontal="center"/>
    </xf>
    <xf numFmtId="0" fontId="15" fillId="0" borderId="40" xfId="0" applyFont="1" applyFill="1" applyBorder="1" applyAlignment="1">
      <alignment horizontal="center"/>
    </xf>
    <xf numFmtId="0" fontId="15" fillId="0" borderId="109" xfId="0" applyFont="1" applyFill="1" applyBorder="1" applyAlignment="1">
      <alignment horizontal="center"/>
    </xf>
    <xf numFmtId="2" fontId="1" fillId="0" borderId="0" xfId="0" applyNumberFormat="1" applyFont="1" applyAlignment="1">
      <alignment horizontal="left" vertical="top"/>
    </xf>
    <xf numFmtId="0" fontId="1" fillId="0" borderId="2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35" borderId="198" xfId="0" applyFont="1" applyFill="1" applyBorder="1" applyAlignment="1">
      <alignment horizontal="center" vertical="center"/>
    </xf>
    <xf numFmtId="2" fontId="15" fillId="0" borderId="18" xfId="0" applyNumberFormat="1" applyFont="1" applyFill="1" applyBorder="1" applyAlignment="1">
      <alignment horizontal="center"/>
    </xf>
    <xf numFmtId="2" fontId="15" fillId="0" borderId="97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 horizontal="center"/>
    </xf>
    <xf numFmtId="2" fontId="15" fillId="0" borderId="10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2" fillId="35" borderId="37" xfId="0" applyFont="1" applyFill="1" applyBorder="1" applyAlignment="1">
      <alignment horizontal="center" vertical="center" wrapText="1"/>
    </xf>
    <xf numFmtId="0" fontId="12" fillId="35" borderId="2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2" fontId="1" fillId="0" borderId="0" xfId="0" applyNumberFormat="1" applyFont="1" applyAlignment="1">
      <alignment horizontal="left"/>
    </xf>
    <xf numFmtId="2" fontId="16" fillId="35" borderId="37" xfId="0" applyNumberFormat="1" applyFont="1" applyFill="1" applyBorder="1" applyAlignment="1">
      <alignment horizontal="center" vertical="center"/>
    </xf>
    <xf numFmtId="2" fontId="16" fillId="35" borderId="25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AC376"/>
  <sheetViews>
    <sheetView zoomScaleSheetLayoutView="100" workbookViewId="0" topLeftCell="B338">
      <selection activeCell="I370" sqref="I370:J370"/>
    </sheetView>
  </sheetViews>
  <sheetFormatPr defaultColWidth="9.140625" defaultRowHeight="12.75"/>
  <cols>
    <col min="1" max="1" width="1.57421875" style="0" hidden="1" customWidth="1"/>
    <col min="2" max="2" width="9.421875" style="0" customWidth="1"/>
    <col min="3" max="3" width="9.00390625" style="0" customWidth="1"/>
    <col min="4" max="4" width="9.57421875" style="0" customWidth="1"/>
    <col min="5" max="5" width="8.7109375" style="0" customWidth="1"/>
    <col min="6" max="6" width="9.00390625" style="0" customWidth="1"/>
    <col min="7" max="8" width="10.28125" style="0" customWidth="1"/>
    <col min="9" max="9" width="8.00390625" style="0" customWidth="1"/>
    <col min="10" max="10" width="8.140625" style="0" customWidth="1"/>
    <col min="11" max="11" width="11.57421875" style="0" customWidth="1"/>
    <col min="12" max="12" width="10.421875" style="0" customWidth="1"/>
    <col min="13" max="13" width="10.8515625" style="0" customWidth="1"/>
    <col min="14" max="14" width="9.140625" style="0" customWidth="1"/>
    <col min="15" max="15" width="12.7109375" style="0" customWidth="1"/>
  </cols>
  <sheetData>
    <row r="1" spans="2:14" ht="13.5" customHeight="1">
      <c r="B1" s="1270" t="s">
        <v>81</v>
      </c>
      <c r="C1" s="1270"/>
      <c r="D1" s="1270"/>
      <c r="E1" s="1270"/>
      <c r="F1" s="1270"/>
      <c r="G1" s="1270"/>
      <c r="H1" s="1270"/>
      <c r="I1" s="1270"/>
      <c r="J1" s="1270"/>
      <c r="K1" s="1270"/>
      <c r="L1" s="1270"/>
      <c r="M1" s="1270"/>
      <c r="N1" s="3"/>
    </row>
    <row r="2" spans="2:14" ht="13.5" customHeight="1">
      <c r="B2" s="1271" t="s">
        <v>186</v>
      </c>
      <c r="C2" s="1271"/>
      <c r="D2" s="1271"/>
      <c r="E2" s="1271"/>
      <c r="F2" s="1271"/>
      <c r="G2" s="1271"/>
      <c r="H2" s="1271"/>
      <c r="I2" s="1271"/>
      <c r="J2" s="1271"/>
      <c r="K2" s="1271"/>
      <c r="L2" s="1271"/>
      <c r="M2" s="1271"/>
      <c r="N2" s="3"/>
    </row>
    <row r="3" spans="2:14" ht="9" customHeight="1">
      <c r="B3" s="646"/>
      <c r="C3" s="645"/>
      <c r="D3" s="645"/>
      <c r="E3" s="645"/>
      <c r="F3" s="645"/>
      <c r="G3" s="645"/>
      <c r="H3" s="646"/>
      <c r="I3" s="646"/>
      <c r="J3" s="647"/>
      <c r="K3" s="646"/>
      <c r="L3" s="646"/>
      <c r="M3" s="647"/>
      <c r="N3" s="3"/>
    </row>
    <row r="4" spans="2:13" ht="15">
      <c r="B4" s="648"/>
      <c r="C4" s="89" t="s">
        <v>225</v>
      </c>
      <c r="D4" s="89"/>
      <c r="E4" s="649"/>
      <c r="F4" s="649"/>
      <c r="G4" s="649"/>
      <c r="H4" s="649"/>
      <c r="I4" s="649"/>
      <c r="J4" s="650"/>
      <c r="K4" s="646"/>
      <c r="L4" s="646"/>
      <c r="M4" s="646"/>
    </row>
    <row r="5" spans="1:14" ht="18" customHeight="1" thickBot="1">
      <c r="A5" s="504"/>
      <c r="B5" s="83"/>
      <c r="C5" s="82" t="s">
        <v>162</v>
      </c>
      <c r="D5" s="83"/>
      <c r="E5" s="83"/>
      <c r="F5" s="83"/>
      <c r="G5" s="83"/>
      <c r="H5" s="83"/>
      <c r="I5" s="83"/>
      <c r="J5" s="83"/>
      <c r="K5" s="395"/>
      <c r="L5" s="83"/>
      <c r="M5" s="83"/>
      <c r="N5" s="83"/>
    </row>
    <row r="6" spans="1:14" ht="22.5" customHeight="1">
      <c r="A6" s="83"/>
      <c r="B6" s="1222" t="s">
        <v>206</v>
      </c>
      <c r="C6" s="1226" t="s">
        <v>110</v>
      </c>
      <c r="D6" s="1226"/>
      <c r="E6" s="1226"/>
      <c r="F6" s="1226"/>
      <c r="G6" s="1224" t="s">
        <v>15</v>
      </c>
      <c r="H6" s="1214" t="s">
        <v>0</v>
      </c>
      <c r="I6" s="1216" t="s">
        <v>111</v>
      </c>
      <c r="J6" s="1216"/>
      <c r="K6" s="1217" t="s">
        <v>205</v>
      </c>
      <c r="L6" s="456" t="s">
        <v>1</v>
      </c>
      <c r="M6" s="569" t="s">
        <v>29</v>
      </c>
      <c r="N6" s="651" t="s">
        <v>39</v>
      </c>
    </row>
    <row r="7" spans="1:15" ht="40.5" customHeight="1" thickBot="1">
      <c r="A7" s="83"/>
      <c r="B7" s="1223"/>
      <c r="C7" s="571" t="s">
        <v>18</v>
      </c>
      <c r="D7" s="572" t="s">
        <v>19</v>
      </c>
      <c r="E7" s="572" t="s">
        <v>11</v>
      </c>
      <c r="F7" s="572" t="s">
        <v>20</v>
      </c>
      <c r="G7" s="1225"/>
      <c r="H7" s="1215"/>
      <c r="I7" s="573" t="s">
        <v>13</v>
      </c>
      <c r="J7" s="573" t="s">
        <v>12</v>
      </c>
      <c r="K7" s="1218"/>
      <c r="L7" s="572" t="s">
        <v>108</v>
      </c>
      <c r="M7" s="574" t="s">
        <v>108</v>
      </c>
      <c r="N7" s="651"/>
      <c r="O7" s="6"/>
    </row>
    <row r="8" spans="1:15" ht="13.5" customHeight="1" thickBot="1">
      <c r="A8" s="83"/>
      <c r="B8" s="449" t="s">
        <v>89</v>
      </c>
      <c r="C8" s="423">
        <v>0</v>
      </c>
      <c r="D8" s="423">
        <v>0</v>
      </c>
      <c r="E8" s="423">
        <v>24.19</v>
      </c>
      <c r="F8" s="423">
        <v>0</v>
      </c>
      <c r="G8" s="423">
        <v>5.79</v>
      </c>
      <c r="H8" s="423">
        <v>13.95</v>
      </c>
      <c r="I8" s="423">
        <v>0</v>
      </c>
      <c r="J8" s="423">
        <v>0</v>
      </c>
      <c r="K8" s="496">
        <v>81.14</v>
      </c>
      <c r="L8" s="422">
        <v>7.56</v>
      </c>
      <c r="M8" s="424">
        <v>13.6</v>
      </c>
      <c r="N8" s="651"/>
      <c r="O8" s="36"/>
    </row>
    <row r="9" spans="1:15" ht="12" customHeight="1" thickBot="1">
      <c r="A9" s="504" t="s">
        <v>39</v>
      </c>
      <c r="B9" s="133" t="s">
        <v>9</v>
      </c>
      <c r="C9" s="325">
        <f aca="true" t="shared" si="0" ref="C9:M9">SUM(C8:C8)</f>
        <v>0</v>
      </c>
      <c r="D9" s="407">
        <f t="shared" si="0"/>
        <v>0</v>
      </c>
      <c r="E9" s="407">
        <f t="shared" si="0"/>
        <v>24.19</v>
      </c>
      <c r="F9" s="407">
        <f t="shared" si="0"/>
        <v>0</v>
      </c>
      <c r="G9" s="408">
        <f t="shared" si="0"/>
        <v>5.79</v>
      </c>
      <c r="H9" s="407">
        <f t="shared" si="0"/>
        <v>13.95</v>
      </c>
      <c r="I9" s="407">
        <f t="shared" si="0"/>
        <v>0</v>
      </c>
      <c r="J9" s="407">
        <f t="shared" si="0"/>
        <v>0</v>
      </c>
      <c r="K9" s="492">
        <f t="shared" si="0"/>
        <v>81.14</v>
      </c>
      <c r="L9" s="407">
        <f t="shared" si="0"/>
        <v>7.56</v>
      </c>
      <c r="M9" s="98">
        <f t="shared" si="0"/>
        <v>13.6</v>
      </c>
      <c r="N9" s="570"/>
      <c r="O9" s="5"/>
    </row>
    <row r="10" spans="1:15" ht="6" customHeight="1" hidden="1">
      <c r="A10" s="83" t="s">
        <v>142</v>
      </c>
      <c r="B10" s="400"/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651"/>
      <c r="O10" s="5"/>
    </row>
    <row r="11" spans="1:15" ht="13.5" customHeight="1" thickBot="1">
      <c r="A11" s="502" t="s">
        <v>142</v>
      </c>
      <c r="B11" s="501"/>
      <c r="C11" s="396" t="s">
        <v>152</v>
      </c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651"/>
      <c r="O11" s="5"/>
    </row>
    <row r="12" spans="1:15" ht="25.5" customHeight="1">
      <c r="A12" s="83" t="s">
        <v>142</v>
      </c>
      <c r="B12" s="1222" t="s">
        <v>206</v>
      </c>
      <c r="C12" s="1226" t="s">
        <v>110</v>
      </c>
      <c r="D12" s="1226"/>
      <c r="E12" s="1226"/>
      <c r="F12" s="1226"/>
      <c r="G12" s="1224" t="s">
        <v>15</v>
      </c>
      <c r="H12" s="1214" t="s">
        <v>0</v>
      </c>
      <c r="I12" s="1216" t="s">
        <v>111</v>
      </c>
      <c r="J12" s="1216"/>
      <c r="K12" s="1217" t="s">
        <v>205</v>
      </c>
      <c r="L12" s="456" t="s">
        <v>1</v>
      </c>
      <c r="M12" s="457" t="s">
        <v>29</v>
      </c>
      <c r="N12" s="651"/>
      <c r="O12" s="14"/>
    </row>
    <row r="13" spans="1:15" ht="34.5" customHeight="1" thickBot="1">
      <c r="A13" s="83" t="s">
        <v>142</v>
      </c>
      <c r="B13" s="1223"/>
      <c r="C13" s="571" t="s">
        <v>18</v>
      </c>
      <c r="D13" s="1037" t="s">
        <v>19</v>
      </c>
      <c r="E13" s="572" t="s">
        <v>11</v>
      </c>
      <c r="F13" s="572" t="s">
        <v>20</v>
      </c>
      <c r="G13" s="1225"/>
      <c r="H13" s="1215"/>
      <c r="I13" s="573" t="s">
        <v>13</v>
      </c>
      <c r="J13" s="573" t="s">
        <v>12</v>
      </c>
      <c r="K13" s="1218"/>
      <c r="L13" s="572" t="s">
        <v>108</v>
      </c>
      <c r="M13" s="574" t="s">
        <v>108</v>
      </c>
      <c r="N13" s="651"/>
      <c r="O13" s="14"/>
    </row>
    <row r="14" spans="1:15" ht="12.75" customHeight="1">
      <c r="A14" s="83" t="s">
        <v>142</v>
      </c>
      <c r="B14" s="576" t="s">
        <v>7</v>
      </c>
      <c r="C14" s="1036">
        <v>0</v>
      </c>
      <c r="D14" s="1038">
        <v>0</v>
      </c>
      <c r="E14" s="1038">
        <v>0</v>
      </c>
      <c r="F14" s="1038">
        <v>0</v>
      </c>
      <c r="G14" s="452">
        <v>49.08</v>
      </c>
      <c r="H14" s="1038">
        <v>0</v>
      </c>
      <c r="I14" s="1038">
        <v>0</v>
      </c>
      <c r="J14" s="1038">
        <v>0</v>
      </c>
      <c r="K14" s="1039">
        <v>0</v>
      </c>
      <c r="L14" s="1038">
        <v>0</v>
      </c>
      <c r="M14" s="1040">
        <v>0</v>
      </c>
      <c r="N14" s="651"/>
      <c r="O14" s="14"/>
    </row>
    <row r="15" spans="1:15" ht="13.5" customHeight="1" thickBot="1">
      <c r="A15" s="83" t="s">
        <v>142</v>
      </c>
      <c r="B15" s="47" t="s">
        <v>89</v>
      </c>
      <c r="C15" s="1036">
        <v>0</v>
      </c>
      <c r="D15" s="1038">
        <v>0</v>
      </c>
      <c r="E15" s="419">
        <v>14.22</v>
      </c>
      <c r="F15" s="419">
        <v>14.44</v>
      </c>
      <c r="G15" s="420">
        <v>43.11</v>
      </c>
      <c r="H15" s="419">
        <v>4.65</v>
      </c>
      <c r="I15" s="1038">
        <v>0</v>
      </c>
      <c r="J15" s="1038">
        <v>0</v>
      </c>
      <c r="K15" s="497">
        <v>13.2</v>
      </c>
      <c r="L15" s="418">
        <v>3.9</v>
      </c>
      <c r="M15" s="102">
        <v>11.4</v>
      </c>
      <c r="N15" s="651"/>
      <c r="O15" s="14"/>
    </row>
    <row r="16" spans="1:15" ht="13.5" customHeight="1" thickBot="1">
      <c r="A16" s="502" t="s">
        <v>38</v>
      </c>
      <c r="B16" s="133" t="s">
        <v>9</v>
      </c>
      <c r="C16" s="325">
        <f>SUM(C14:C15)</f>
        <v>0</v>
      </c>
      <c r="D16" s="325">
        <f aca="true" t="shared" si="1" ref="D16:M16">D14+D15</f>
        <v>0</v>
      </c>
      <c r="E16" s="325">
        <f t="shared" si="1"/>
        <v>14.22</v>
      </c>
      <c r="F16" s="325">
        <f>F15</f>
        <v>14.44</v>
      </c>
      <c r="G16" s="325">
        <f t="shared" si="1"/>
        <v>92.19</v>
      </c>
      <c r="H16" s="325">
        <f t="shared" si="1"/>
        <v>4.65</v>
      </c>
      <c r="I16" s="325">
        <f t="shared" si="1"/>
        <v>0</v>
      </c>
      <c r="J16" s="325">
        <f t="shared" si="1"/>
        <v>0</v>
      </c>
      <c r="K16" s="492">
        <v>13.2</v>
      </c>
      <c r="L16" s="325">
        <f t="shared" si="1"/>
        <v>3.9</v>
      </c>
      <c r="M16" s="98">
        <f t="shared" si="1"/>
        <v>11.4</v>
      </c>
      <c r="N16" s="570"/>
      <c r="O16" s="9"/>
    </row>
    <row r="17" spans="1:15" ht="18.75" customHeight="1" thickBot="1">
      <c r="A17" s="391" t="s">
        <v>36</v>
      </c>
      <c r="B17" s="570"/>
      <c r="C17" s="97" t="s">
        <v>147</v>
      </c>
      <c r="D17" s="570"/>
      <c r="E17" s="570"/>
      <c r="F17" s="570"/>
      <c r="G17" s="570"/>
      <c r="H17" s="570"/>
      <c r="I17" s="570"/>
      <c r="J17" s="570"/>
      <c r="K17" s="578"/>
      <c r="L17" s="570"/>
      <c r="M17" s="570"/>
      <c r="N17" s="651" t="s">
        <v>144</v>
      </c>
      <c r="O17" s="15"/>
    </row>
    <row r="18" spans="1:14" ht="24" customHeight="1">
      <c r="A18" s="83" t="s">
        <v>142</v>
      </c>
      <c r="B18" s="1222" t="s">
        <v>206</v>
      </c>
      <c r="C18" s="1226" t="s">
        <v>110</v>
      </c>
      <c r="D18" s="1226"/>
      <c r="E18" s="1226"/>
      <c r="F18" s="1226"/>
      <c r="G18" s="1224" t="s">
        <v>15</v>
      </c>
      <c r="H18" s="1214" t="s">
        <v>0</v>
      </c>
      <c r="I18" s="1216" t="s">
        <v>111</v>
      </c>
      <c r="J18" s="1216"/>
      <c r="K18" s="1217" t="s">
        <v>205</v>
      </c>
      <c r="L18" s="456" t="s">
        <v>1</v>
      </c>
      <c r="M18" s="569" t="s">
        <v>29</v>
      </c>
      <c r="N18" s="652"/>
    </row>
    <row r="19" spans="1:14" ht="33" customHeight="1" thickBot="1">
      <c r="A19" s="83" t="s">
        <v>142</v>
      </c>
      <c r="B19" s="1223"/>
      <c r="C19" s="571" t="s">
        <v>18</v>
      </c>
      <c r="D19" s="572" t="s">
        <v>19</v>
      </c>
      <c r="E19" s="572" t="s">
        <v>11</v>
      </c>
      <c r="F19" s="572" t="s">
        <v>20</v>
      </c>
      <c r="G19" s="1225"/>
      <c r="H19" s="1215"/>
      <c r="I19" s="573" t="s">
        <v>13</v>
      </c>
      <c r="J19" s="573" t="s">
        <v>12</v>
      </c>
      <c r="K19" s="1218"/>
      <c r="L19" s="572" t="s">
        <v>108</v>
      </c>
      <c r="M19" s="574" t="s">
        <v>108</v>
      </c>
      <c r="N19" s="651"/>
    </row>
    <row r="20" spans="1:14" ht="13.5" customHeight="1" thickBot="1">
      <c r="A20" s="83" t="s">
        <v>142</v>
      </c>
      <c r="B20" s="47" t="s">
        <v>89</v>
      </c>
      <c r="C20" s="421">
        <v>0</v>
      </c>
      <c r="D20" s="421">
        <v>0</v>
      </c>
      <c r="E20" s="419">
        <v>120.48</v>
      </c>
      <c r="F20" s="419">
        <v>0</v>
      </c>
      <c r="G20" s="420">
        <v>17.63</v>
      </c>
      <c r="H20" s="419">
        <v>8.95</v>
      </c>
      <c r="I20" s="419">
        <v>0</v>
      </c>
      <c r="J20" s="419">
        <v>0</v>
      </c>
      <c r="K20" s="421">
        <v>298.55</v>
      </c>
      <c r="L20" s="418">
        <v>10.6</v>
      </c>
      <c r="M20" s="102">
        <v>21.6</v>
      </c>
      <c r="N20" s="651"/>
    </row>
    <row r="21" spans="1:14" ht="13.5" customHeight="1" thickBot="1">
      <c r="A21" s="391" t="s">
        <v>36</v>
      </c>
      <c r="B21" s="133" t="s">
        <v>9</v>
      </c>
      <c r="C21" s="325">
        <f aca="true" t="shared" si="2" ref="C21:M21">SUM(C20:C20)</f>
        <v>0</v>
      </c>
      <c r="D21" s="407">
        <f t="shared" si="2"/>
        <v>0</v>
      </c>
      <c r="E21" s="407">
        <v>155.2</v>
      </c>
      <c r="F21" s="407">
        <f t="shared" si="2"/>
        <v>0</v>
      </c>
      <c r="G21" s="408">
        <f t="shared" si="2"/>
        <v>17.63</v>
      </c>
      <c r="H21" s="407">
        <f t="shared" si="2"/>
        <v>8.95</v>
      </c>
      <c r="I21" s="407">
        <f t="shared" si="2"/>
        <v>0</v>
      </c>
      <c r="J21" s="407">
        <f t="shared" si="2"/>
        <v>0</v>
      </c>
      <c r="K21" s="325">
        <f t="shared" si="2"/>
        <v>298.55</v>
      </c>
      <c r="L21" s="407">
        <f t="shared" si="2"/>
        <v>10.6</v>
      </c>
      <c r="M21" s="98">
        <f t="shared" si="2"/>
        <v>21.6</v>
      </c>
      <c r="N21" s="653"/>
    </row>
    <row r="22" spans="1:14" ht="18.75" customHeight="1" thickBot="1">
      <c r="A22" s="391"/>
      <c r="B22" s="400"/>
      <c r="C22" s="396" t="s">
        <v>218</v>
      </c>
      <c r="D22" s="396"/>
      <c r="E22" s="396"/>
      <c r="F22" s="396"/>
      <c r="G22" s="396"/>
      <c r="H22" s="396"/>
      <c r="I22" s="396"/>
      <c r="J22" s="396"/>
      <c r="K22" s="396"/>
      <c r="L22" s="396"/>
      <c r="M22" s="396"/>
      <c r="N22" s="653"/>
    </row>
    <row r="23" spans="1:14" ht="13.5" customHeight="1">
      <c r="A23" s="391"/>
      <c r="B23" s="1222" t="s">
        <v>206</v>
      </c>
      <c r="C23" s="1226" t="s">
        <v>110</v>
      </c>
      <c r="D23" s="1226"/>
      <c r="E23" s="1226"/>
      <c r="F23" s="1226"/>
      <c r="G23" s="1224" t="s">
        <v>15</v>
      </c>
      <c r="H23" s="1214" t="s">
        <v>0</v>
      </c>
      <c r="I23" s="1216" t="s">
        <v>111</v>
      </c>
      <c r="J23" s="1216"/>
      <c r="K23" s="1217" t="s">
        <v>205</v>
      </c>
      <c r="L23" s="456" t="s">
        <v>1</v>
      </c>
      <c r="M23" s="569" t="s">
        <v>29</v>
      </c>
      <c r="N23" s="653"/>
    </row>
    <row r="24" spans="1:14" ht="27" customHeight="1" thickBot="1">
      <c r="A24" s="391"/>
      <c r="B24" s="1223"/>
      <c r="C24" s="571" t="s">
        <v>18</v>
      </c>
      <c r="D24" s="572" t="s">
        <v>19</v>
      </c>
      <c r="E24" s="572" t="s">
        <v>11</v>
      </c>
      <c r="F24" s="572" t="s">
        <v>20</v>
      </c>
      <c r="G24" s="1225"/>
      <c r="H24" s="1215"/>
      <c r="I24" s="573" t="s">
        <v>13</v>
      </c>
      <c r="J24" s="573" t="s">
        <v>12</v>
      </c>
      <c r="K24" s="1218"/>
      <c r="L24" s="572" t="s">
        <v>108</v>
      </c>
      <c r="M24" s="574" t="s">
        <v>108</v>
      </c>
      <c r="N24" s="653"/>
    </row>
    <row r="25" spans="1:14" ht="13.5" customHeight="1" thickBot="1">
      <c r="A25" s="391"/>
      <c r="B25" s="47" t="s">
        <v>89</v>
      </c>
      <c r="C25" s="421">
        <v>0</v>
      </c>
      <c r="D25" s="421">
        <v>0</v>
      </c>
      <c r="E25" s="419">
        <v>0</v>
      </c>
      <c r="F25" s="419">
        <v>27.04</v>
      </c>
      <c r="G25" s="420">
        <v>17.5</v>
      </c>
      <c r="H25" s="419">
        <v>2.12</v>
      </c>
      <c r="I25" s="419">
        <v>0</v>
      </c>
      <c r="J25" s="419">
        <v>0</v>
      </c>
      <c r="K25" s="421">
        <v>5</v>
      </c>
      <c r="L25" s="418">
        <v>10.5</v>
      </c>
      <c r="M25" s="102">
        <v>3.6</v>
      </c>
      <c r="N25" s="653"/>
    </row>
    <row r="26" spans="1:14" ht="13.5" customHeight="1" thickBot="1">
      <c r="A26" s="391"/>
      <c r="B26" s="133" t="s">
        <v>9</v>
      </c>
      <c r="C26" s="325">
        <f>SUM(C25:C25)</f>
        <v>0</v>
      </c>
      <c r="D26" s="407">
        <f>SUM(D25:D25)</f>
        <v>0</v>
      </c>
      <c r="E26" s="407">
        <f>SUM(E25)</f>
        <v>0</v>
      </c>
      <c r="F26" s="407">
        <f>SUM(F25)</f>
        <v>27.04</v>
      </c>
      <c r="G26" s="408">
        <f aca="true" t="shared" si="3" ref="G26:M26">SUM(G25:G25)</f>
        <v>17.5</v>
      </c>
      <c r="H26" s="407">
        <f t="shared" si="3"/>
        <v>2.12</v>
      </c>
      <c r="I26" s="407">
        <f t="shared" si="3"/>
        <v>0</v>
      </c>
      <c r="J26" s="407">
        <f t="shared" si="3"/>
        <v>0</v>
      </c>
      <c r="K26" s="325">
        <f t="shared" si="3"/>
        <v>5</v>
      </c>
      <c r="L26" s="407">
        <f t="shared" si="3"/>
        <v>10.5</v>
      </c>
      <c r="M26" s="98">
        <f t="shared" si="3"/>
        <v>3.6</v>
      </c>
      <c r="N26" s="653"/>
    </row>
    <row r="27" spans="1:14" ht="14.25" customHeight="1" thickBot="1">
      <c r="A27" s="391"/>
      <c r="B27" s="400"/>
      <c r="C27" s="396" t="s">
        <v>219</v>
      </c>
      <c r="D27" s="396"/>
      <c r="E27" s="396"/>
      <c r="F27" s="396"/>
      <c r="G27" s="396"/>
      <c r="H27" s="396"/>
      <c r="I27" s="396"/>
      <c r="J27" s="396"/>
      <c r="K27" s="396"/>
      <c r="L27" s="396"/>
      <c r="M27" s="396"/>
      <c r="N27" s="653"/>
    </row>
    <row r="28" spans="1:14" ht="13.5" customHeight="1">
      <c r="A28" s="391"/>
      <c r="B28" s="1222" t="s">
        <v>206</v>
      </c>
      <c r="C28" s="1226" t="s">
        <v>110</v>
      </c>
      <c r="D28" s="1226"/>
      <c r="E28" s="1226"/>
      <c r="F28" s="1226"/>
      <c r="G28" s="1224" t="s">
        <v>15</v>
      </c>
      <c r="H28" s="1214" t="s">
        <v>0</v>
      </c>
      <c r="I28" s="1216" t="s">
        <v>111</v>
      </c>
      <c r="J28" s="1216"/>
      <c r="K28" s="1217" t="s">
        <v>205</v>
      </c>
      <c r="L28" s="456" t="s">
        <v>1</v>
      </c>
      <c r="M28" s="569" t="s">
        <v>29</v>
      </c>
      <c r="N28" s="653"/>
    </row>
    <row r="29" spans="1:14" ht="20.25" customHeight="1" thickBot="1">
      <c r="A29" s="391"/>
      <c r="B29" s="1223"/>
      <c r="C29" s="571" t="s">
        <v>18</v>
      </c>
      <c r="D29" s="572" t="s">
        <v>19</v>
      </c>
      <c r="E29" s="572" t="s">
        <v>11</v>
      </c>
      <c r="F29" s="572" t="s">
        <v>20</v>
      </c>
      <c r="G29" s="1225"/>
      <c r="H29" s="1215"/>
      <c r="I29" s="573" t="s">
        <v>13</v>
      </c>
      <c r="J29" s="573" t="s">
        <v>12</v>
      </c>
      <c r="K29" s="1218"/>
      <c r="L29" s="572" t="s">
        <v>108</v>
      </c>
      <c r="M29" s="574" t="s">
        <v>108</v>
      </c>
      <c r="N29" s="653"/>
    </row>
    <row r="30" spans="1:14" ht="13.5" customHeight="1" thickBot="1">
      <c r="A30" s="391"/>
      <c r="B30" s="47" t="s">
        <v>89</v>
      </c>
      <c r="C30" s="421">
        <v>0</v>
      </c>
      <c r="D30" s="421">
        <v>0</v>
      </c>
      <c r="E30" s="419">
        <v>2.83</v>
      </c>
      <c r="F30" s="419">
        <v>63.01</v>
      </c>
      <c r="G30" s="420">
        <v>3.78</v>
      </c>
      <c r="H30" s="419">
        <v>0</v>
      </c>
      <c r="I30" s="419">
        <v>0</v>
      </c>
      <c r="J30" s="419">
        <v>0</v>
      </c>
      <c r="K30" s="421">
        <v>84.2</v>
      </c>
      <c r="L30" s="418">
        <v>5.4</v>
      </c>
      <c r="M30" s="102">
        <v>38</v>
      </c>
      <c r="N30" s="653"/>
    </row>
    <row r="31" spans="1:14" ht="13.5" customHeight="1" thickBot="1">
      <c r="A31" s="391"/>
      <c r="B31" s="133" t="s">
        <v>9</v>
      </c>
      <c r="C31" s="325">
        <f aca="true" t="shared" si="4" ref="C31:M31">SUM(C30:C30)</f>
        <v>0</v>
      </c>
      <c r="D31" s="325">
        <f t="shared" si="4"/>
        <v>0</v>
      </c>
      <c r="E31" s="325">
        <f t="shared" si="4"/>
        <v>2.83</v>
      </c>
      <c r="F31" s="325">
        <f t="shared" si="4"/>
        <v>63.01</v>
      </c>
      <c r="G31" s="325">
        <f t="shared" si="4"/>
        <v>3.78</v>
      </c>
      <c r="H31" s="325">
        <f t="shared" si="4"/>
        <v>0</v>
      </c>
      <c r="I31" s="325">
        <f t="shared" si="4"/>
        <v>0</v>
      </c>
      <c r="J31" s="325">
        <f t="shared" si="4"/>
        <v>0</v>
      </c>
      <c r="K31" s="325">
        <f t="shared" si="4"/>
        <v>84.2</v>
      </c>
      <c r="L31" s="325">
        <f t="shared" si="4"/>
        <v>5.4</v>
      </c>
      <c r="M31" s="325">
        <f t="shared" si="4"/>
        <v>38</v>
      </c>
      <c r="N31" s="653"/>
    </row>
    <row r="32" spans="1:14" ht="18.75" customHeight="1" thickBot="1">
      <c r="A32" s="507" t="s">
        <v>142</v>
      </c>
      <c r="B32" s="570"/>
      <c r="C32" s="97" t="s">
        <v>153</v>
      </c>
      <c r="D32" s="570"/>
      <c r="E32" s="570"/>
      <c r="F32" s="570"/>
      <c r="G32" s="570"/>
      <c r="H32" s="570"/>
      <c r="I32" s="570"/>
      <c r="J32" s="570"/>
      <c r="K32" s="578"/>
      <c r="L32" s="570"/>
      <c r="M32" s="570"/>
      <c r="N32" s="651"/>
    </row>
    <row r="33" spans="1:14" ht="25.5" customHeight="1">
      <c r="A33" s="395" t="s">
        <v>142</v>
      </c>
      <c r="B33" s="1222" t="s">
        <v>206</v>
      </c>
      <c r="C33" s="1226" t="s">
        <v>110</v>
      </c>
      <c r="D33" s="1226"/>
      <c r="E33" s="1226"/>
      <c r="F33" s="1226"/>
      <c r="G33" s="1224" t="s">
        <v>15</v>
      </c>
      <c r="H33" s="1214" t="s">
        <v>0</v>
      </c>
      <c r="I33" s="1216" t="s">
        <v>111</v>
      </c>
      <c r="J33" s="1216"/>
      <c r="K33" s="1217" t="s">
        <v>205</v>
      </c>
      <c r="L33" s="456" t="s">
        <v>1</v>
      </c>
      <c r="M33" s="457" t="s">
        <v>29</v>
      </c>
      <c r="N33" s="570"/>
    </row>
    <row r="34" spans="1:14" ht="47.25" customHeight="1" thickBot="1">
      <c r="A34" s="395" t="s">
        <v>142</v>
      </c>
      <c r="B34" s="1223"/>
      <c r="C34" s="571" t="s">
        <v>18</v>
      </c>
      <c r="D34" s="572" t="s">
        <v>19</v>
      </c>
      <c r="E34" s="572" t="s">
        <v>11</v>
      </c>
      <c r="F34" s="572" t="s">
        <v>20</v>
      </c>
      <c r="G34" s="1225"/>
      <c r="H34" s="1215"/>
      <c r="I34" s="573" t="s">
        <v>13</v>
      </c>
      <c r="J34" s="573" t="s">
        <v>12</v>
      </c>
      <c r="K34" s="1218"/>
      <c r="L34" s="572" t="s">
        <v>108</v>
      </c>
      <c r="M34" s="574" t="s">
        <v>108</v>
      </c>
      <c r="N34" s="651"/>
    </row>
    <row r="35" spans="1:14" ht="13.5" customHeight="1" thickBot="1">
      <c r="A35" s="395" t="s">
        <v>142</v>
      </c>
      <c r="B35" s="49" t="s">
        <v>89</v>
      </c>
      <c r="C35" s="421">
        <v>0</v>
      </c>
      <c r="D35" s="419">
        <v>0</v>
      </c>
      <c r="E35" s="419">
        <v>0</v>
      </c>
      <c r="F35" s="419">
        <v>16.17</v>
      </c>
      <c r="G35" s="420">
        <v>30.5</v>
      </c>
      <c r="H35" s="419">
        <v>6.24</v>
      </c>
      <c r="I35" s="419">
        <v>0</v>
      </c>
      <c r="J35" s="419">
        <v>0</v>
      </c>
      <c r="K35" s="421">
        <v>84.2</v>
      </c>
      <c r="L35" s="418">
        <v>7.24</v>
      </c>
      <c r="M35" s="102">
        <v>15.9</v>
      </c>
      <c r="N35" s="651"/>
    </row>
    <row r="36" spans="1:14" ht="13.5" customHeight="1" thickBot="1">
      <c r="A36" s="502" t="s">
        <v>38</v>
      </c>
      <c r="B36" s="133" t="s">
        <v>9</v>
      </c>
      <c r="C36" s="325">
        <f aca="true" t="shared" si="5" ref="C36:M36">SUM(C35:C35)</f>
        <v>0</v>
      </c>
      <c r="D36" s="407">
        <f t="shared" si="5"/>
        <v>0</v>
      </c>
      <c r="E36" s="407">
        <f t="shared" si="5"/>
        <v>0</v>
      </c>
      <c r="F36" s="407">
        <f t="shared" si="5"/>
        <v>16.17</v>
      </c>
      <c r="G36" s="408">
        <f t="shared" si="5"/>
        <v>30.5</v>
      </c>
      <c r="H36" s="407">
        <f t="shared" si="5"/>
        <v>6.24</v>
      </c>
      <c r="I36" s="407">
        <f t="shared" si="5"/>
        <v>0</v>
      </c>
      <c r="J36" s="407">
        <f t="shared" si="5"/>
        <v>0</v>
      </c>
      <c r="K36" s="325">
        <f t="shared" si="5"/>
        <v>84.2</v>
      </c>
      <c r="L36" s="407">
        <f t="shared" si="5"/>
        <v>7.24</v>
      </c>
      <c r="M36" s="98">
        <f t="shared" si="5"/>
        <v>15.9</v>
      </c>
      <c r="N36" s="651"/>
    </row>
    <row r="37" spans="1:14" ht="18.75" customHeight="1" thickBot="1">
      <c r="A37" s="502" t="s">
        <v>142</v>
      </c>
      <c r="B37" s="570"/>
      <c r="C37" s="97" t="s">
        <v>154</v>
      </c>
      <c r="D37" s="570"/>
      <c r="E37" s="570"/>
      <c r="F37" s="570"/>
      <c r="G37" s="570"/>
      <c r="H37" s="570"/>
      <c r="I37" s="570"/>
      <c r="J37" s="570"/>
      <c r="K37" s="578"/>
      <c r="L37" s="570"/>
      <c r="M37" s="570"/>
      <c r="N37" s="651"/>
    </row>
    <row r="38" spans="1:14" ht="24" customHeight="1">
      <c r="A38" s="83" t="s">
        <v>142</v>
      </c>
      <c r="B38" s="1222" t="s">
        <v>206</v>
      </c>
      <c r="C38" s="1226" t="s">
        <v>110</v>
      </c>
      <c r="D38" s="1226"/>
      <c r="E38" s="1226"/>
      <c r="F38" s="1226"/>
      <c r="G38" s="1224" t="s">
        <v>15</v>
      </c>
      <c r="H38" s="1214" t="s">
        <v>0</v>
      </c>
      <c r="I38" s="1216" t="s">
        <v>111</v>
      </c>
      <c r="J38" s="1216"/>
      <c r="K38" s="1217" t="s">
        <v>205</v>
      </c>
      <c r="L38" s="456" t="s">
        <v>1</v>
      </c>
      <c r="M38" s="569" t="s">
        <v>29</v>
      </c>
      <c r="N38" s="570"/>
    </row>
    <row r="39" spans="1:14" ht="32.25" customHeight="1" thickBot="1">
      <c r="A39" s="83" t="s">
        <v>142</v>
      </c>
      <c r="B39" s="1223"/>
      <c r="C39" s="571" t="s">
        <v>18</v>
      </c>
      <c r="D39" s="572" t="s">
        <v>19</v>
      </c>
      <c r="E39" s="572" t="s">
        <v>11</v>
      </c>
      <c r="F39" s="572" t="s">
        <v>20</v>
      </c>
      <c r="G39" s="1225"/>
      <c r="H39" s="1215"/>
      <c r="I39" s="573" t="s">
        <v>13</v>
      </c>
      <c r="J39" s="573" t="s">
        <v>12</v>
      </c>
      <c r="K39" s="1218"/>
      <c r="L39" s="572" t="s">
        <v>108</v>
      </c>
      <c r="M39" s="574" t="s">
        <v>108</v>
      </c>
      <c r="N39" s="651"/>
    </row>
    <row r="40" spans="1:14" ht="13.5" customHeight="1" thickBot="1">
      <c r="A40" s="83" t="s">
        <v>142</v>
      </c>
      <c r="B40" s="47" t="s">
        <v>89</v>
      </c>
      <c r="C40" s="421">
        <v>0</v>
      </c>
      <c r="D40" s="418">
        <v>42.9</v>
      </c>
      <c r="E40" s="419"/>
      <c r="F40" s="419">
        <v>284.85</v>
      </c>
      <c r="G40" s="420">
        <v>38.48</v>
      </c>
      <c r="H40" s="419">
        <v>23.8</v>
      </c>
      <c r="I40" s="419"/>
      <c r="J40" s="419"/>
      <c r="K40" s="421">
        <v>139.46</v>
      </c>
      <c r="L40" s="418">
        <v>92.04</v>
      </c>
      <c r="M40" s="102">
        <v>81.87</v>
      </c>
      <c r="N40" s="651"/>
    </row>
    <row r="41" spans="1:14" ht="13.5" customHeight="1" thickBot="1">
      <c r="A41" s="502" t="s">
        <v>38</v>
      </c>
      <c r="B41" s="133" t="s">
        <v>9</v>
      </c>
      <c r="C41" s="325">
        <f aca="true" t="shared" si="6" ref="C41:M41">SUM(C40:C40)</f>
        <v>0</v>
      </c>
      <c r="D41" s="407">
        <v>42.9</v>
      </c>
      <c r="E41" s="407">
        <f t="shared" si="6"/>
        <v>0</v>
      </c>
      <c r="F41" s="407">
        <f t="shared" si="6"/>
        <v>284.85</v>
      </c>
      <c r="G41" s="408">
        <f t="shared" si="6"/>
        <v>38.48</v>
      </c>
      <c r="H41" s="407">
        <f t="shared" si="6"/>
        <v>23.8</v>
      </c>
      <c r="I41" s="407">
        <f t="shared" si="6"/>
        <v>0</v>
      </c>
      <c r="J41" s="407">
        <f t="shared" si="6"/>
        <v>0</v>
      </c>
      <c r="K41" s="325">
        <f t="shared" si="6"/>
        <v>139.46</v>
      </c>
      <c r="L41" s="407">
        <f t="shared" si="6"/>
        <v>92.04</v>
      </c>
      <c r="M41" s="98">
        <f t="shared" si="6"/>
        <v>81.87</v>
      </c>
      <c r="N41" s="651"/>
    </row>
    <row r="42" spans="1:14" ht="18.75" customHeight="1" thickBot="1">
      <c r="A42" s="391" t="s">
        <v>142</v>
      </c>
      <c r="B42" s="570"/>
      <c r="C42" s="97" t="s">
        <v>148</v>
      </c>
      <c r="D42" s="570"/>
      <c r="E42" s="570"/>
      <c r="F42" s="570"/>
      <c r="G42" s="570"/>
      <c r="H42" s="570"/>
      <c r="I42" s="570"/>
      <c r="J42" s="570"/>
      <c r="K42" s="578"/>
      <c r="L42" s="570"/>
      <c r="M42" s="570"/>
      <c r="N42" s="651"/>
    </row>
    <row r="43" spans="1:14" ht="22.5" customHeight="1">
      <c r="A43" s="83" t="s">
        <v>142</v>
      </c>
      <c r="B43" s="1222" t="s">
        <v>206</v>
      </c>
      <c r="C43" s="1226" t="s">
        <v>110</v>
      </c>
      <c r="D43" s="1226"/>
      <c r="E43" s="1226"/>
      <c r="F43" s="1226"/>
      <c r="G43" s="1224" t="s">
        <v>15</v>
      </c>
      <c r="H43" s="1214" t="s">
        <v>0</v>
      </c>
      <c r="I43" s="1216" t="s">
        <v>111</v>
      </c>
      <c r="J43" s="1216"/>
      <c r="K43" s="1259" t="s">
        <v>16</v>
      </c>
      <c r="L43" s="456" t="s">
        <v>1</v>
      </c>
      <c r="M43" s="569" t="s">
        <v>29</v>
      </c>
      <c r="N43" s="570"/>
    </row>
    <row r="44" spans="1:15" ht="31.5" customHeight="1" thickBot="1">
      <c r="A44" s="83" t="s">
        <v>142</v>
      </c>
      <c r="B44" s="1223"/>
      <c r="C44" s="571" t="s">
        <v>18</v>
      </c>
      <c r="D44" s="572" t="s">
        <v>19</v>
      </c>
      <c r="E44" s="572" t="s">
        <v>11</v>
      </c>
      <c r="F44" s="572" t="s">
        <v>20</v>
      </c>
      <c r="G44" s="1225"/>
      <c r="H44" s="1215"/>
      <c r="I44" s="573" t="s">
        <v>13</v>
      </c>
      <c r="J44" s="573" t="s">
        <v>12</v>
      </c>
      <c r="K44" s="1260"/>
      <c r="L44" s="572" t="s">
        <v>108</v>
      </c>
      <c r="M44" s="574" t="s">
        <v>108</v>
      </c>
      <c r="N44" s="651"/>
      <c r="O44" s="91"/>
    </row>
    <row r="45" spans="1:14" ht="13.5" customHeight="1" thickBot="1">
      <c r="A45" s="83" t="s">
        <v>142</v>
      </c>
      <c r="B45" s="49" t="s">
        <v>89</v>
      </c>
      <c r="C45" s="421">
        <v>0</v>
      </c>
      <c r="D45" s="421">
        <v>0</v>
      </c>
      <c r="E45" s="419">
        <v>26.4</v>
      </c>
      <c r="F45" s="419">
        <v>130.8</v>
      </c>
      <c r="G45" s="420">
        <v>28.28</v>
      </c>
      <c r="H45" s="419">
        <v>10.89</v>
      </c>
      <c r="I45" s="419">
        <v>6.16</v>
      </c>
      <c r="J45" s="419">
        <v>63</v>
      </c>
      <c r="K45" s="421">
        <v>160.6</v>
      </c>
      <c r="L45" s="418">
        <v>61.3</v>
      </c>
      <c r="M45" s="102">
        <v>51.44</v>
      </c>
      <c r="N45" s="570"/>
    </row>
    <row r="46" spans="1:14" ht="13.5" customHeight="1" thickBot="1">
      <c r="A46" s="391" t="s">
        <v>36</v>
      </c>
      <c r="B46" s="133" t="s">
        <v>9</v>
      </c>
      <c r="C46" s="325">
        <f aca="true" t="shared" si="7" ref="C46:M46">SUM(C45:C45)</f>
        <v>0</v>
      </c>
      <c r="D46" s="407">
        <f t="shared" si="7"/>
        <v>0</v>
      </c>
      <c r="E46" s="407">
        <f t="shared" si="7"/>
        <v>26.4</v>
      </c>
      <c r="F46" s="407">
        <f t="shared" si="7"/>
        <v>130.8</v>
      </c>
      <c r="G46" s="407">
        <f t="shared" si="7"/>
        <v>28.28</v>
      </c>
      <c r="H46" s="407">
        <f t="shared" si="7"/>
        <v>10.89</v>
      </c>
      <c r="I46" s="407">
        <f t="shared" si="7"/>
        <v>6.16</v>
      </c>
      <c r="J46" s="407">
        <f t="shared" si="7"/>
        <v>63</v>
      </c>
      <c r="K46" s="325">
        <f t="shared" si="7"/>
        <v>160.6</v>
      </c>
      <c r="L46" s="407">
        <f t="shared" si="7"/>
        <v>61.3</v>
      </c>
      <c r="M46" s="98">
        <f t="shared" si="7"/>
        <v>51.44</v>
      </c>
      <c r="N46" s="570"/>
    </row>
    <row r="47" spans="1:14" ht="15" customHeight="1" thickBot="1">
      <c r="A47" s="502" t="s">
        <v>142</v>
      </c>
      <c r="B47" s="570"/>
      <c r="C47" s="97" t="s">
        <v>155</v>
      </c>
      <c r="D47" s="570"/>
      <c r="E47" s="570"/>
      <c r="F47" s="570"/>
      <c r="G47" s="570"/>
      <c r="H47" s="570"/>
      <c r="I47" s="570"/>
      <c r="J47" s="570"/>
      <c r="K47" s="578"/>
      <c r="L47" s="570"/>
      <c r="M47" s="570"/>
      <c r="N47" s="570"/>
    </row>
    <row r="48" spans="1:14" ht="22.5" customHeight="1">
      <c r="A48" s="83" t="s">
        <v>142</v>
      </c>
      <c r="B48" s="1222" t="s">
        <v>206</v>
      </c>
      <c r="C48" s="1226" t="s">
        <v>110</v>
      </c>
      <c r="D48" s="1226"/>
      <c r="E48" s="1226"/>
      <c r="F48" s="1226"/>
      <c r="G48" s="1224" t="s">
        <v>15</v>
      </c>
      <c r="H48" s="1214" t="s">
        <v>0</v>
      </c>
      <c r="I48" s="1216" t="s">
        <v>111</v>
      </c>
      <c r="J48" s="1216"/>
      <c r="K48" s="1217" t="s">
        <v>205</v>
      </c>
      <c r="L48" s="456" t="s">
        <v>1</v>
      </c>
      <c r="M48" s="569" t="s">
        <v>29</v>
      </c>
      <c r="N48" s="570"/>
    </row>
    <row r="49" spans="1:14" ht="36.75" customHeight="1" thickBot="1">
      <c r="A49" s="83" t="s">
        <v>142</v>
      </c>
      <c r="B49" s="1223"/>
      <c r="C49" s="571" t="s">
        <v>18</v>
      </c>
      <c r="D49" s="572" t="s">
        <v>19</v>
      </c>
      <c r="E49" s="572" t="s">
        <v>11</v>
      </c>
      <c r="F49" s="572" t="s">
        <v>20</v>
      </c>
      <c r="G49" s="1225"/>
      <c r="H49" s="1215"/>
      <c r="I49" s="573" t="s">
        <v>13</v>
      </c>
      <c r="J49" s="573" t="s">
        <v>12</v>
      </c>
      <c r="K49" s="1218"/>
      <c r="L49" s="572" t="s">
        <v>108</v>
      </c>
      <c r="M49" s="574" t="s">
        <v>108</v>
      </c>
      <c r="N49" s="570"/>
    </row>
    <row r="50" spans="1:14" ht="13.5" customHeight="1" thickBot="1">
      <c r="A50" s="83" t="s">
        <v>142</v>
      </c>
      <c r="B50" s="49" t="s">
        <v>89</v>
      </c>
      <c r="C50" s="417">
        <v>11.32</v>
      </c>
      <c r="D50" s="419">
        <v>0</v>
      </c>
      <c r="E50" s="419">
        <v>91.86</v>
      </c>
      <c r="F50" s="419">
        <v>11.04</v>
      </c>
      <c r="G50" s="420">
        <v>57.24</v>
      </c>
      <c r="H50" s="419">
        <v>18.72</v>
      </c>
      <c r="I50" s="419">
        <v>14</v>
      </c>
      <c r="J50" s="419">
        <v>0</v>
      </c>
      <c r="K50" s="421">
        <v>24</v>
      </c>
      <c r="L50" s="418">
        <v>72.5</v>
      </c>
      <c r="M50" s="459">
        <v>28</v>
      </c>
      <c r="N50" s="570"/>
    </row>
    <row r="51" spans="1:14" ht="13.5" customHeight="1" thickBot="1">
      <c r="A51" s="502" t="s">
        <v>38</v>
      </c>
      <c r="B51" s="133" t="s">
        <v>9</v>
      </c>
      <c r="C51" s="325">
        <f aca="true" t="shared" si="8" ref="C51:M51">SUM(C50:C50)</f>
        <v>11.32</v>
      </c>
      <c r="D51" s="407">
        <f t="shared" si="8"/>
        <v>0</v>
      </c>
      <c r="E51" s="407">
        <f t="shared" si="8"/>
        <v>91.86</v>
      </c>
      <c r="F51" s="407">
        <f t="shared" si="8"/>
        <v>11.04</v>
      </c>
      <c r="G51" s="407">
        <f t="shared" si="8"/>
        <v>57.24</v>
      </c>
      <c r="H51" s="407">
        <f t="shared" si="8"/>
        <v>18.72</v>
      </c>
      <c r="I51" s="407">
        <f t="shared" si="8"/>
        <v>14</v>
      </c>
      <c r="J51" s="407">
        <f t="shared" si="8"/>
        <v>0</v>
      </c>
      <c r="K51" s="325">
        <f t="shared" si="8"/>
        <v>24</v>
      </c>
      <c r="L51" s="407">
        <f t="shared" si="8"/>
        <v>72.5</v>
      </c>
      <c r="M51" s="98">
        <f t="shared" si="8"/>
        <v>28</v>
      </c>
      <c r="N51" s="575"/>
    </row>
    <row r="52" spans="1:14" ht="18.75" customHeight="1" thickBot="1">
      <c r="A52" s="502" t="s">
        <v>142</v>
      </c>
      <c r="B52" s="570"/>
      <c r="C52" s="97" t="s">
        <v>184</v>
      </c>
      <c r="D52" s="570"/>
      <c r="E52" s="570"/>
      <c r="F52" s="570"/>
      <c r="G52" s="570"/>
      <c r="H52" s="570"/>
      <c r="I52" s="570"/>
      <c r="J52" s="570"/>
      <c r="K52" s="578"/>
      <c r="L52" s="570"/>
      <c r="M52" s="570"/>
      <c r="N52" s="570"/>
    </row>
    <row r="53" spans="1:14" ht="19.5" customHeight="1">
      <c r="A53" s="83" t="s">
        <v>142</v>
      </c>
      <c r="B53" s="1222" t="s">
        <v>206</v>
      </c>
      <c r="C53" s="1226" t="s">
        <v>110</v>
      </c>
      <c r="D53" s="1226"/>
      <c r="E53" s="1226"/>
      <c r="F53" s="1226"/>
      <c r="G53" s="1224" t="s">
        <v>15</v>
      </c>
      <c r="H53" s="1214" t="s">
        <v>0</v>
      </c>
      <c r="I53" s="1216" t="s">
        <v>111</v>
      </c>
      <c r="J53" s="1216"/>
      <c r="K53" s="1217" t="s">
        <v>205</v>
      </c>
      <c r="L53" s="456" t="s">
        <v>1</v>
      </c>
      <c r="M53" s="569" t="s">
        <v>29</v>
      </c>
      <c r="N53" s="570"/>
    </row>
    <row r="54" spans="1:14" ht="39" customHeight="1" thickBot="1">
      <c r="A54" s="83" t="s">
        <v>142</v>
      </c>
      <c r="B54" s="1223"/>
      <c r="C54" s="571" t="s">
        <v>18</v>
      </c>
      <c r="D54" s="572" t="s">
        <v>19</v>
      </c>
      <c r="E54" s="572" t="s">
        <v>11</v>
      </c>
      <c r="F54" s="572" t="s">
        <v>20</v>
      </c>
      <c r="G54" s="1225"/>
      <c r="H54" s="1215"/>
      <c r="I54" s="573" t="s">
        <v>13</v>
      </c>
      <c r="J54" s="573" t="s">
        <v>12</v>
      </c>
      <c r="K54" s="1218"/>
      <c r="L54" s="572" t="s">
        <v>108</v>
      </c>
      <c r="M54" s="574" t="s">
        <v>108</v>
      </c>
      <c r="N54" s="570"/>
    </row>
    <row r="55" spans="1:14" ht="13.5" customHeight="1" thickBot="1">
      <c r="A55" s="83" t="s">
        <v>142</v>
      </c>
      <c r="B55" s="49" t="s">
        <v>89</v>
      </c>
      <c r="C55" s="421">
        <v>0</v>
      </c>
      <c r="D55" s="421">
        <v>0</v>
      </c>
      <c r="E55" s="421">
        <v>0</v>
      </c>
      <c r="F55" s="419">
        <v>27.25</v>
      </c>
      <c r="G55" s="420">
        <v>3.88</v>
      </c>
      <c r="H55" s="419">
        <v>1.53</v>
      </c>
      <c r="I55" s="419">
        <v>0</v>
      </c>
      <c r="J55" s="419">
        <v>0</v>
      </c>
      <c r="K55" s="421">
        <v>63.83</v>
      </c>
      <c r="L55" s="418">
        <v>11.68</v>
      </c>
      <c r="M55" s="102">
        <v>16.34</v>
      </c>
      <c r="N55" s="570"/>
    </row>
    <row r="56" spans="1:14" ht="13.5" customHeight="1" thickBot="1">
      <c r="A56" s="504" t="s">
        <v>39</v>
      </c>
      <c r="B56" s="133" t="s">
        <v>9</v>
      </c>
      <c r="C56" s="325">
        <f>C55</f>
        <v>0</v>
      </c>
      <c r="D56" s="407">
        <f aca="true" t="shared" si="9" ref="D56:M56">SUM(D55:D55)</f>
        <v>0</v>
      </c>
      <c r="E56" s="407">
        <f t="shared" si="9"/>
        <v>0</v>
      </c>
      <c r="F56" s="407">
        <f t="shared" si="9"/>
        <v>27.25</v>
      </c>
      <c r="G56" s="407">
        <f t="shared" si="9"/>
        <v>3.88</v>
      </c>
      <c r="H56" s="407">
        <f t="shared" si="9"/>
        <v>1.53</v>
      </c>
      <c r="I56" s="407">
        <f t="shared" si="9"/>
        <v>0</v>
      </c>
      <c r="J56" s="407">
        <f t="shared" si="9"/>
        <v>0</v>
      </c>
      <c r="K56" s="325">
        <f t="shared" si="9"/>
        <v>63.83</v>
      </c>
      <c r="L56" s="407">
        <f t="shared" si="9"/>
        <v>11.68</v>
      </c>
      <c r="M56" s="98">
        <f t="shared" si="9"/>
        <v>16.34</v>
      </c>
      <c r="N56" s="570"/>
    </row>
    <row r="57" spans="1:14" ht="18.75" customHeight="1" thickBot="1">
      <c r="A57" s="502" t="s">
        <v>142</v>
      </c>
      <c r="B57" s="570"/>
      <c r="C57" s="97" t="s">
        <v>156</v>
      </c>
      <c r="D57" s="570"/>
      <c r="E57" s="570"/>
      <c r="F57" s="570"/>
      <c r="G57" s="570"/>
      <c r="H57" s="570"/>
      <c r="I57" s="570"/>
      <c r="J57" s="570"/>
      <c r="K57" s="578"/>
      <c r="L57" s="570"/>
      <c r="M57" s="570"/>
      <c r="N57" s="570"/>
    </row>
    <row r="58" spans="1:14" ht="24.75" customHeight="1">
      <c r="A58" s="83" t="s">
        <v>142</v>
      </c>
      <c r="B58" s="1222" t="s">
        <v>206</v>
      </c>
      <c r="C58" s="1226" t="s">
        <v>110</v>
      </c>
      <c r="D58" s="1226"/>
      <c r="E58" s="1226"/>
      <c r="F58" s="1226"/>
      <c r="G58" s="1224" t="s">
        <v>15</v>
      </c>
      <c r="H58" s="1214" t="s">
        <v>0</v>
      </c>
      <c r="I58" s="1216" t="s">
        <v>111</v>
      </c>
      <c r="J58" s="1216"/>
      <c r="K58" s="1217" t="s">
        <v>205</v>
      </c>
      <c r="L58" s="456" t="s">
        <v>1</v>
      </c>
      <c r="M58" s="569" t="s">
        <v>29</v>
      </c>
      <c r="N58" s="570"/>
    </row>
    <row r="59" spans="1:14" ht="36" customHeight="1" thickBot="1">
      <c r="A59" s="83" t="s">
        <v>142</v>
      </c>
      <c r="B59" s="1223"/>
      <c r="C59" s="571" t="s">
        <v>18</v>
      </c>
      <c r="D59" s="572" t="s">
        <v>19</v>
      </c>
      <c r="E59" s="572" t="s">
        <v>11</v>
      </c>
      <c r="F59" s="572" t="s">
        <v>20</v>
      </c>
      <c r="G59" s="1225"/>
      <c r="H59" s="1215"/>
      <c r="I59" s="573" t="s">
        <v>13</v>
      </c>
      <c r="J59" s="573" t="s">
        <v>12</v>
      </c>
      <c r="K59" s="1218"/>
      <c r="L59" s="572" t="s">
        <v>108</v>
      </c>
      <c r="M59" s="574" t="s">
        <v>108</v>
      </c>
      <c r="N59" s="570"/>
    </row>
    <row r="60" spans="1:14" ht="13.5" customHeight="1" thickBot="1">
      <c r="A60" s="83" t="s">
        <v>142</v>
      </c>
      <c r="B60" s="49" t="s">
        <v>89</v>
      </c>
      <c r="C60" s="421">
        <v>0</v>
      </c>
      <c r="D60" s="421">
        <v>0</v>
      </c>
      <c r="E60" s="419">
        <v>40.18</v>
      </c>
      <c r="F60" s="419">
        <v>39.3</v>
      </c>
      <c r="G60" s="420">
        <v>13.38</v>
      </c>
      <c r="H60" s="419">
        <v>6.54</v>
      </c>
      <c r="I60" s="419">
        <v>36.94</v>
      </c>
      <c r="J60" s="419">
        <v>25.5</v>
      </c>
      <c r="K60" s="421">
        <v>72.56</v>
      </c>
      <c r="L60" s="418">
        <v>39.46</v>
      </c>
      <c r="M60" s="102">
        <v>47.84</v>
      </c>
      <c r="N60" s="570"/>
    </row>
    <row r="61" spans="1:14" ht="13.5" customHeight="1" thickBot="1">
      <c r="A61" s="502" t="s">
        <v>38</v>
      </c>
      <c r="B61" s="133" t="s">
        <v>9</v>
      </c>
      <c r="C61" s="325">
        <f aca="true" t="shared" si="10" ref="C61:M61">SUM(C60:C60)</f>
        <v>0</v>
      </c>
      <c r="D61" s="407">
        <f t="shared" si="10"/>
        <v>0</v>
      </c>
      <c r="E61" s="407">
        <f t="shared" si="10"/>
        <v>40.18</v>
      </c>
      <c r="F61" s="407">
        <f t="shared" si="10"/>
        <v>39.3</v>
      </c>
      <c r="G61" s="407">
        <f t="shared" si="10"/>
        <v>13.38</v>
      </c>
      <c r="H61" s="407">
        <f t="shared" si="10"/>
        <v>6.54</v>
      </c>
      <c r="I61" s="407">
        <f t="shared" si="10"/>
        <v>36.94</v>
      </c>
      <c r="J61" s="407">
        <f t="shared" si="10"/>
        <v>25.5</v>
      </c>
      <c r="K61" s="325">
        <f t="shared" si="10"/>
        <v>72.56</v>
      </c>
      <c r="L61" s="407">
        <f t="shared" si="10"/>
        <v>39.46</v>
      </c>
      <c r="M61" s="98">
        <f t="shared" si="10"/>
        <v>47.84</v>
      </c>
      <c r="N61" s="570"/>
    </row>
    <row r="62" spans="1:14" ht="15.75" customHeight="1" thickBot="1">
      <c r="A62" s="83" t="s">
        <v>142</v>
      </c>
      <c r="B62" s="570"/>
      <c r="C62" s="97" t="s">
        <v>151</v>
      </c>
      <c r="D62" s="570"/>
      <c r="E62" s="570"/>
      <c r="F62" s="570"/>
      <c r="G62" s="570"/>
      <c r="H62" s="570"/>
      <c r="I62" s="570"/>
      <c r="J62" s="570"/>
      <c r="K62" s="578"/>
      <c r="L62" s="570"/>
      <c r="M62" s="570"/>
      <c r="N62" s="570"/>
    </row>
    <row r="63" spans="1:14" ht="19.5" customHeight="1">
      <c r="A63" s="83" t="s">
        <v>142</v>
      </c>
      <c r="B63" s="1222" t="s">
        <v>206</v>
      </c>
      <c r="C63" s="1226" t="s">
        <v>110</v>
      </c>
      <c r="D63" s="1226"/>
      <c r="E63" s="1226"/>
      <c r="F63" s="1226"/>
      <c r="G63" s="1224" t="s">
        <v>15</v>
      </c>
      <c r="H63" s="1214" t="s">
        <v>0</v>
      </c>
      <c r="I63" s="1216" t="s">
        <v>111</v>
      </c>
      <c r="J63" s="1216"/>
      <c r="K63" s="1217" t="s">
        <v>205</v>
      </c>
      <c r="L63" s="456" t="s">
        <v>1</v>
      </c>
      <c r="M63" s="569" t="s">
        <v>29</v>
      </c>
      <c r="N63" s="570"/>
    </row>
    <row r="64" spans="1:14" ht="37.5" customHeight="1" thickBot="1">
      <c r="A64" s="83" t="s">
        <v>142</v>
      </c>
      <c r="B64" s="1223"/>
      <c r="C64" s="571" t="s">
        <v>18</v>
      </c>
      <c r="D64" s="572" t="s">
        <v>19</v>
      </c>
      <c r="E64" s="572" t="s">
        <v>11</v>
      </c>
      <c r="F64" s="572" t="s">
        <v>20</v>
      </c>
      <c r="G64" s="1225"/>
      <c r="H64" s="1215"/>
      <c r="I64" s="573" t="s">
        <v>13</v>
      </c>
      <c r="J64" s="573" t="s">
        <v>12</v>
      </c>
      <c r="K64" s="1218"/>
      <c r="L64" s="572" t="s">
        <v>108</v>
      </c>
      <c r="M64" s="574" t="s">
        <v>108</v>
      </c>
      <c r="N64" s="651"/>
    </row>
    <row r="65" spans="1:14" ht="13.5" customHeight="1" thickBot="1">
      <c r="A65" s="83" t="s">
        <v>142</v>
      </c>
      <c r="B65" s="49" t="s">
        <v>89</v>
      </c>
      <c r="C65" s="417">
        <v>13.93</v>
      </c>
      <c r="D65" s="419">
        <v>0</v>
      </c>
      <c r="E65" s="419">
        <v>25.73</v>
      </c>
      <c r="F65" s="419">
        <v>236.25</v>
      </c>
      <c r="G65" s="419">
        <v>0</v>
      </c>
      <c r="H65" s="419">
        <v>14.98</v>
      </c>
      <c r="I65" s="419">
        <v>0</v>
      </c>
      <c r="J65" s="419">
        <v>0</v>
      </c>
      <c r="K65" s="421">
        <v>153.25</v>
      </c>
      <c r="L65" s="418">
        <v>105.5</v>
      </c>
      <c r="M65" s="102">
        <v>145.1</v>
      </c>
      <c r="N65" s="651"/>
    </row>
    <row r="66" spans="1:14" ht="13.5" customHeight="1" thickBot="1">
      <c r="A66" s="83" t="s">
        <v>38</v>
      </c>
      <c r="B66" s="133" t="s">
        <v>9</v>
      </c>
      <c r="C66" s="325">
        <f aca="true" t="shared" si="11" ref="C66:M66">SUM(C65:C65)</f>
        <v>13.93</v>
      </c>
      <c r="D66" s="407">
        <f t="shared" si="11"/>
        <v>0</v>
      </c>
      <c r="E66" s="407">
        <f t="shared" si="11"/>
        <v>25.73</v>
      </c>
      <c r="F66" s="407">
        <f t="shared" si="11"/>
        <v>236.25</v>
      </c>
      <c r="G66" s="407">
        <f t="shared" si="11"/>
        <v>0</v>
      </c>
      <c r="H66" s="407">
        <f t="shared" si="11"/>
        <v>14.98</v>
      </c>
      <c r="I66" s="407">
        <f t="shared" si="11"/>
        <v>0</v>
      </c>
      <c r="J66" s="407">
        <f t="shared" si="11"/>
        <v>0</v>
      </c>
      <c r="K66" s="325">
        <f t="shared" si="11"/>
        <v>153.25</v>
      </c>
      <c r="L66" s="407">
        <f t="shared" si="11"/>
        <v>105.5</v>
      </c>
      <c r="M66" s="98">
        <f t="shared" si="11"/>
        <v>145.1</v>
      </c>
      <c r="N66" s="651"/>
    </row>
    <row r="67" spans="1:14" ht="12.75" customHeight="1">
      <c r="A67" s="83" t="s">
        <v>142</v>
      </c>
      <c r="B67" s="570"/>
      <c r="C67" s="97" t="s">
        <v>83</v>
      </c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654"/>
    </row>
    <row r="68" spans="1:14" ht="18.75" customHeight="1" thickBot="1">
      <c r="A68" s="504" t="s">
        <v>142</v>
      </c>
      <c r="B68" s="570"/>
      <c r="C68" s="97" t="s">
        <v>163</v>
      </c>
      <c r="D68" s="570"/>
      <c r="E68" s="570"/>
      <c r="F68" s="570"/>
      <c r="G68" s="570"/>
      <c r="H68" s="570"/>
      <c r="I68" s="570"/>
      <c r="J68" s="570"/>
      <c r="K68" s="578"/>
      <c r="L68" s="570"/>
      <c r="M68" s="570"/>
      <c r="N68" s="651" t="s">
        <v>39</v>
      </c>
    </row>
    <row r="69" spans="1:14" ht="19.5" customHeight="1">
      <c r="A69" s="395" t="s">
        <v>142</v>
      </c>
      <c r="B69" s="1222" t="s">
        <v>206</v>
      </c>
      <c r="C69" s="1226" t="s">
        <v>110</v>
      </c>
      <c r="D69" s="1226"/>
      <c r="E69" s="1226"/>
      <c r="F69" s="1226"/>
      <c r="G69" s="1224" t="s">
        <v>15</v>
      </c>
      <c r="H69" s="1214" t="s">
        <v>0</v>
      </c>
      <c r="I69" s="1216" t="s">
        <v>111</v>
      </c>
      <c r="J69" s="1216"/>
      <c r="K69" s="1217" t="s">
        <v>205</v>
      </c>
      <c r="L69" s="456" t="s">
        <v>1</v>
      </c>
      <c r="M69" s="569" t="s">
        <v>29</v>
      </c>
      <c r="N69" s="570"/>
    </row>
    <row r="70" spans="1:14" ht="35.25" customHeight="1" thickBot="1">
      <c r="A70" s="395" t="s">
        <v>142</v>
      </c>
      <c r="B70" s="1223"/>
      <c r="C70" s="571" t="s">
        <v>18</v>
      </c>
      <c r="D70" s="572" t="s">
        <v>19</v>
      </c>
      <c r="E70" s="572" t="s">
        <v>11</v>
      </c>
      <c r="F70" s="572" t="s">
        <v>20</v>
      </c>
      <c r="G70" s="1225"/>
      <c r="H70" s="1215"/>
      <c r="I70" s="573" t="s">
        <v>13</v>
      </c>
      <c r="J70" s="573" t="s">
        <v>12</v>
      </c>
      <c r="K70" s="1218"/>
      <c r="L70" s="572" t="s">
        <v>108</v>
      </c>
      <c r="M70" s="574" t="s">
        <v>108</v>
      </c>
      <c r="N70" s="651"/>
    </row>
    <row r="71" spans="1:14" ht="13.5" customHeight="1" thickBot="1">
      <c r="A71" s="395" t="s">
        <v>142</v>
      </c>
      <c r="B71" s="49" t="s">
        <v>2</v>
      </c>
      <c r="C71" s="417"/>
      <c r="D71" s="418"/>
      <c r="E71" s="419"/>
      <c r="F71" s="419">
        <v>27.79</v>
      </c>
      <c r="G71" s="420"/>
      <c r="H71" s="419">
        <v>3.22</v>
      </c>
      <c r="I71" s="419"/>
      <c r="J71" s="419"/>
      <c r="K71" s="421">
        <v>15.57</v>
      </c>
      <c r="L71" s="418">
        <v>8.6</v>
      </c>
      <c r="M71" s="102">
        <v>14.8</v>
      </c>
      <c r="N71" s="651"/>
    </row>
    <row r="72" spans="1:14" ht="13.5" customHeight="1" thickBot="1">
      <c r="A72" s="504" t="s">
        <v>39</v>
      </c>
      <c r="B72" s="133" t="s">
        <v>9</v>
      </c>
      <c r="C72" s="325">
        <f aca="true" t="shared" si="12" ref="C72:M72">SUM(C71:C71)</f>
        <v>0</v>
      </c>
      <c r="D72" s="407">
        <f t="shared" si="12"/>
        <v>0</v>
      </c>
      <c r="E72" s="407">
        <f t="shared" si="12"/>
        <v>0</v>
      </c>
      <c r="F72" s="407">
        <f t="shared" si="12"/>
        <v>27.79</v>
      </c>
      <c r="G72" s="407">
        <f t="shared" si="12"/>
        <v>0</v>
      </c>
      <c r="H72" s="407">
        <f t="shared" si="12"/>
        <v>3.22</v>
      </c>
      <c r="I72" s="407">
        <f t="shared" si="12"/>
        <v>0</v>
      </c>
      <c r="J72" s="407">
        <f t="shared" si="12"/>
        <v>0</v>
      </c>
      <c r="K72" s="325">
        <f t="shared" si="12"/>
        <v>15.57</v>
      </c>
      <c r="L72" s="407">
        <f t="shared" si="12"/>
        <v>8.6</v>
      </c>
      <c r="M72" s="98">
        <f t="shared" si="12"/>
        <v>14.8</v>
      </c>
      <c r="N72" s="651"/>
    </row>
    <row r="73" spans="1:14" ht="18.75" customHeight="1" thickBot="1">
      <c r="A73" s="504" t="s">
        <v>142</v>
      </c>
      <c r="B73" s="570"/>
      <c r="C73" s="97" t="s">
        <v>164</v>
      </c>
      <c r="D73" s="570"/>
      <c r="E73" s="570"/>
      <c r="F73" s="570"/>
      <c r="G73" s="570"/>
      <c r="H73" s="570"/>
      <c r="I73" s="570"/>
      <c r="J73" s="570"/>
      <c r="K73" s="578"/>
      <c r="L73" s="570"/>
      <c r="M73" s="570"/>
      <c r="N73" s="651" t="s">
        <v>39</v>
      </c>
    </row>
    <row r="74" spans="1:14" ht="19.5" customHeight="1">
      <c r="A74" s="395" t="s">
        <v>142</v>
      </c>
      <c r="B74" s="1222" t="s">
        <v>206</v>
      </c>
      <c r="C74" s="1226" t="s">
        <v>110</v>
      </c>
      <c r="D74" s="1226"/>
      <c r="E74" s="1226"/>
      <c r="F74" s="1226"/>
      <c r="G74" s="1224" t="s">
        <v>15</v>
      </c>
      <c r="H74" s="1214" t="s">
        <v>0</v>
      </c>
      <c r="I74" s="1216" t="s">
        <v>111</v>
      </c>
      <c r="J74" s="1216"/>
      <c r="K74" s="1217" t="s">
        <v>205</v>
      </c>
      <c r="L74" s="456" t="s">
        <v>1</v>
      </c>
      <c r="M74" s="569" t="s">
        <v>29</v>
      </c>
      <c r="N74" s="570"/>
    </row>
    <row r="75" spans="1:14" ht="36.75" customHeight="1" thickBot="1">
      <c r="A75" s="395" t="s">
        <v>142</v>
      </c>
      <c r="B75" s="1223"/>
      <c r="C75" s="571" t="s">
        <v>18</v>
      </c>
      <c r="D75" s="572" t="s">
        <v>19</v>
      </c>
      <c r="E75" s="572" t="s">
        <v>11</v>
      </c>
      <c r="F75" s="572" t="s">
        <v>20</v>
      </c>
      <c r="G75" s="1225"/>
      <c r="H75" s="1215"/>
      <c r="I75" s="573" t="s">
        <v>13</v>
      </c>
      <c r="J75" s="573" t="s">
        <v>12</v>
      </c>
      <c r="K75" s="1218"/>
      <c r="L75" s="572" t="s">
        <v>108</v>
      </c>
      <c r="M75" s="574" t="s">
        <v>108</v>
      </c>
      <c r="N75" s="651"/>
    </row>
    <row r="76" spans="1:14" ht="13.5" customHeight="1" thickBot="1">
      <c r="A76" s="395" t="s">
        <v>142</v>
      </c>
      <c r="B76" s="49" t="s">
        <v>89</v>
      </c>
      <c r="C76" s="417">
        <v>9.59</v>
      </c>
      <c r="D76" s="419">
        <v>0</v>
      </c>
      <c r="E76" s="419">
        <v>0</v>
      </c>
      <c r="F76" s="419">
        <v>0</v>
      </c>
      <c r="G76" s="420">
        <v>37.68</v>
      </c>
      <c r="H76" s="419">
        <v>7.61</v>
      </c>
      <c r="I76" s="419">
        <v>0</v>
      </c>
      <c r="J76" s="419">
        <v>0</v>
      </c>
      <c r="K76" s="421">
        <v>27</v>
      </c>
      <c r="L76" s="418">
        <v>4.6</v>
      </c>
      <c r="M76" s="102">
        <v>13.86</v>
      </c>
      <c r="N76" s="651"/>
    </row>
    <row r="77" spans="1:14" ht="13.5" customHeight="1" thickBot="1">
      <c r="A77" s="504" t="s">
        <v>39</v>
      </c>
      <c r="B77" s="133" t="s">
        <v>9</v>
      </c>
      <c r="C77" s="325">
        <f aca="true" t="shared" si="13" ref="C77:M77">SUM(C76:C76)</f>
        <v>9.59</v>
      </c>
      <c r="D77" s="407">
        <f t="shared" si="13"/>
        <v>0</v>
      </c>
      <c r="E77" s="407">
        <f t="shared" si="13"/>
        <v>0</v>
      </c>
      <c r="F77" s="407">
        <f t="shared" si="13"/>
        <v>0</v>
      </c>
      <c r="G77" s="407">
        <f t="shared" si="13"/>
        <v>37.68</v>
      </c>
      <c r="H77" s="407">
        <f t="shared" si="13"/>
        <v>7.61</v>
      </c>
      <c r="I77" s="407">
        <f t="shared" si="13"/>
        <v>0</v>
      </c>
      <c r="J77" s="407">
        <f t="shared" si="13"/>
        <v>0</v>
      </c>
      <c r="K77" s="325">
        <f t="shared" si="13"/>
        <v>27</v>
      </c>
      <c r="L77" s="407">
        <f t="shared" si="13"/>
        <v>4.6</v>
      </c>
      <c r="M77" s="98">
        <f t="shared" si="13"/>
        <v>13.86</v>
      </c>
      <c r="N77" s="651"/>
    </row>
    <row r="78" spans="1:14" ht="18.75" customHeight="1" thickBot="1">
      <c r="A78" s="502" t="s">
        <v>142</v>
      </c>
      <c r="B78" s="570"/>
      <c r="C78" s="97" t="s">
        <v>157</v>
      </c>
      <c r="D78" s="570"/>
      <c r="E78" s="570"/>
      <c r="F78" s="570"/>
      <c r="G78" s="570"/>
      <c r="H78" s="570"/>
      <c r="I78" s="570"/>
      <c r="J78" s="570"/>
      <c r="K78" s="578"/>
      <c r="L78" s="570"/>
      <c r="M78" s="570"/>
      <c r="N78" s="570"/>
    </row>
    <row r="79" spans="1:14" ht="20.25" customHeight="1">
      <c r="A79" s="83" t="s">
        <v>142</v>
      </c>
      <c r="B79" s="1222" t="s">
        <v>206</v>
      </c>
      <c r="C79" s="1226" t="s">
        <v>110</v>
      </c>
      <c r="D79" s="1226"/>
      <c r="E79" s="1226"/>
      <c r="F79" s="1226"/>
      <c r="G79" s="1224" t="s">
        <v>15</v>
      </c>
      <c r="H79" s="1214" t="s">
        <v>0</v>
      </c>
      <c r="I79" s="1216" t="s">
        <v>111</v>
      </c>
      <c r="J79" s="1216"/>
      <c r="K79" s="1217" t="s">
        <v>205</v>
      </c>
      <c r="L79" s="456" t="s">
        <v>1</v>
      </c>
      <c r="M79" s="569" t="s">
        <v>29</v>
      </c>
      <c r="N79" s="570"/>
    </row>
    <row r="80" spans="1:14" ht="27.75" customHeight="1" thickBot="1">
      <c r="A80" s="83" t="s">
        <v>142</v>
      </c>
      <c r="B80" s="1223"/>
      <c r="C80" s="571" t="s">
        <v>18</v>
      </c>
      <c r="D80" s="572" t="s">
        <v>19</v>
      </c>
      <c r="E80" s="572" t="s">
        <v>11</v>
      </c>
      <c r="F80" s="572" t="s">
        <v>20</v>
      </c>
      <c r="G80" s="1225"/>
      <c r="H80" s="1215"/>
      <c r="I80" s="573" t="s">
        <v>13</v>
      </c>
      <c r="J80" s="573" t="s">
        <v>12</v>
      </c>
      <c r="K80" s="1218"/>
      <c r="L80" s="572" t="s">
        <v>108</v>
      </c>
      <c r="M80" s="574" t="s">
        <v>108</v>
      </c>
      <c r="N80" s="570"/>
    </row>
    <row r="81" spans="1:14" ht="12.75" customHeight="1">
      <c r="A81" s="83" t="s">
        <v>142</v>
      </c>
      <c r="B81" s="579" t="s">
        <v>8</v>
      </c>
      <c r="C81" s="419">
        <v>0</v>
      </c>
      <c r="D81" s="419">
        <v>0</v>
      </c>
      <c r="E81" s="419">
        <v>0</v>
      </c>
      <c r="F81" s="454">
        <v>15.87</v>
      </c>
      <c r="G81" s="455">
        <v>91.22</v>
      </c>
      <c r="H81" s="454">
        <v>8.43</v>
      </c>
      <c r="I81" s="419">
        <v>0</v>
      </c>
      <c r="J81" s="419">
        <v>0</v>
      </c>
      <c r="K81" s="456">
        <v>135.95</v>
      </c>
      <c r="L81" s="1042">
        <v>20.2</v>
      </c>
      <c r="M81" s="457">
        <v>20.88</v>
      </c>
      <c r="N81" s="570"/>
    </row>
    <row r="82" spans="1:14" ht="13.5" customHeight="1" thickBot="1">
      <c r="A82" s="83" t="s">
        <v>142</v>
      </c>
      <c r="B82" s="47" t="s">
        <v>3</v>
      </c>
      <c r="C82" s="419">
        <v>0</v>
      </c>
      <c r="D82" s="418">
        <v>35.39</v>
      </c>
      <c r="E82" s="419">
        <v>0</v>
      </c>
      <c r="F82" s="419">
        <v>108.63</v>
      </c>
      <c r="G82" s="420">
        <v>39.82</v>
      </c>
      <c r="H82" s="419">
        <v>18.63</v>
      </c>
      <c r="I82" s="419">
        <v>0</v>
      </c>
      <c r="J82" s="419">
        <v>0</v>
      </c>
      <c r="K82" s="421">
        <v>243.65</v>
      </c>
      <c r="L82" s="418">
        <v>71.82</v>
      </c>
      <c r="M82" s="102">
        <v>24.8</v>
      </c>
      <c r="N82" s="570"/>
    </row>
    <row r="83" spans="1:14" ht="13.5" customHeight="1" thickBot="1">
      <c r="A83" s="502" t="s">
        <v>38</v>
      </c>
      <c r="B83" s="133" t="s">
        <v>9</v>
      </c>
      <c r="C83" s="325">
        <f aca="true" t="shared" si="14" ref="C83:M83">C81+C82</f>
        <v>0</v>
      </c>
      <c r="D83" s="325">
        <f t="shared" si="14"/>
        <v>35.39</v>
      </c>
      <c r="E83" s="325">
        <f t="shared" si="14"/>
        <v>0</v>
      </c>
      <c r="F83" s="325">
        <f t="shared" si="14"/>
        <v>124.5</v>
      </c>
      <c r="G83" s="325">
        <f t="shared" si="14"/>
        <v>131.04</v>
      </c>
      <c r="H83" s="325">
        <f t="shared" si="14"/>
        <v>27.06</v>
      </c>
      <c r="I83" s="325">
        <f>I81+I82</f>
        <v>0</v>
      </c>
      <c r="J83" s="325">
        <f>J81+J82</f>
        <v>0</v>
      </c>
      <c r="K83" s="492">
        <f t="shared" si="14"/>
        <v>379.6</v>
      </c>
      <c r="L83" s="325">
        <f t="shared" si="14"/>
        <v>92.02</v>
      </c>
      <c r="M83" s="325">
        <f t="shared" si="14"/>
        <v>45.68</v>
      </c>
      <c r="N83" s="570"/>
    </row>
    <row r="84" spans="1:14" ht="18" customHeight="1" thickBot="1">
      <c r="A84" s="502" t="s">
        <v>142</v>
      </c>
      <c r="B84" s="570"/>
      <c r="C84" s="97" t="s">
        <v>158</v>
      </c>
      <c r="D84" s="570"/>
      <c r="E84" s="570"/>
      <c r="F84" s="570"/>
      <c r="G84" s="570"/>
      <c r="H84" s="570"/>
      <c r="I84" s="570"/>
      <c r="J84" s="570"/>
      <c r="K84" s="578"/>
      <c r="L84" s="570"/>
      <c r="M84" s="570"/>
      <c r="N84" s="570"/>
    </row>
    <row r="85" spans="1:14" ht="25.5" customHeight="1">
      <c r="A85" s="83" t="s">
        <v>142</v>
      </c>
      <c r="B85" s="1222" t="s">
        <v>206</v>
      </c>
      <c r="C85" s="1226" t="s">
        <v>110</v>
      </c>
      <c r="D85" s="1226"/>
      <c r="E85" s="1226"/>
      <c r="F85" s="1226"/>
      <c r="G85" s="1224" t="s">
        <v>15</v>
      </c>
      <c r="H85" s="1214" t="s">
        <v>0</v>
      </c>
      <c r="I85" s="1216" t="s">
        <v>111</v>
      </c>
      <c r="J85" s="1216"/>
      <c r="K85" s="1217" t="s">
        <v>205</v>
      </c>
      <c r="L85" s="456" t="s">
        <v>1</v>
      </c>
      <c r="M85" s="569" t="s">
        <v>29</v>
      </c>
      <c r="N85" s="570"/>
    </row>
    <row r="86" spans="1:14" ht="31.5" customHeight="1" thickBot="1">
      <c r="A86" s="83" t="s">
        <v>142</v>
      </c>
      <c r="B86" s="1223"/>
      <c r="C86" s="571" t="s">
        <v>18</v>
      </c>
      <c r="D86" s="572" t="s">
        <v>19</v>
      </c>
      <c r="E86" s="572" t="s">
        <v>11</v>
      </c>
      <c r="F86" s="572" t="s">
        <v>20</v>
      </c>
      <c r="G86" s="1225"/>
      <c r="H86" s="1215"/>
      <c r="I86" s="573" t="s">
        <v>13</v>
      </c>
      <c r="J86" s="573" t="s">
        <v>12</v>
      </c>
      <c r="K86" s="1218"/>
      <c r="L86" s="572" t="s">
        <v>108</v>
      </c>
      <c r="M86" s="574" t="s">
        <v>108</v>
      </c>
      <c r="N86" s="570"/>
    </row>
    <row r="87" spans="1:14" ht="13.5" customHeight="1" thickBot="1">
      <c r="A87" s="83" t="s">
        <v>142</v>
      </c>
      <c r="B87" s="1055" t="s">
        <v>2</v>
      </c>
      <c r="C87" s="423">
        <v>0</v>
      </c>
      <c r="D87" s="422">
        <v>66.41</v>
      </c>
      <c r="E87" s="423">
        <v>0</v>
      </c>
      <c r="F87" s="423">
        <v>0</v>
      </c>
      <c r="G87" s="1056">
        <v>16.03</v>
      </c>
      <c r="H87" s="423">
        <v>10.8</v>
      </c>
      <c r="I87" s="423">
        <v>43.12</v>
      </c>
      <c r="J87" s="423">
        <v>43.12</v>
      </c>
      <c r="K87" s="496">
        <v>80.24</v>
      </c>
      <c r="L87" s="422">
        <v>29.34</v>
      </c>
      <c r="M87" s="424">
        <v>37.28</v>
      </c>
      <c r="N87" s="570"/>
    </row>
    <row r="88" spans="1:14" ht="13.5" customHeight="1" thickBot="1">
      <c r="A88" s="502" t="s">
        <v>38</v>
      </c>
      <c r="B88" s="133" t="s">
        <v>9</v>
      </c>
      <c r="C88" s="325">
        <f aca="true" t="shared" si="15" ref="C88:M88">SUM(C87:C87)</f>
        <v>0</v>
      </c>
      <c r="D88" s="407">
        <f t="shared" si="15"/>
        <v>66.41</v>
      </c>
      <c r="E88" s="407">
        <f t="shared" si="15"/>
        <v>0</v>
      </c>
      <c r="F88" s="407">
        <f t="shared" si="15"/>
        <v>0</v>
      </c>
      <c r="G88" s="407">
        <f t="shared" si="15"/>
        <v>16.03</v>
      </c>
      <c r="H88" s="407">
        <f t="shared" si="15"/>
        <v>10.8</v>
      </c>
      <c r="I88" s="407">
        <f t="shared" si="15"/>
        <v>43.12</v>
      </c>
      <c r="J88" s="407">
        <f t="shared" si="15"/>
        <v>43.12</v>
      </c>
      <c r="K88" s="492">
        <f t="shared" si="15"/>
        <v>80.24</v>
      </c>
      <c r="L88" s="407">
        <f t="shared" si="15"/>
        <v>29.34</v>
      </c>
      <c r="M88" s="98">
        <f t="shared" si="15"/>
        <v>37.28</v>
      </c>
      <c r="N88" s="570"/>
    </row>
    <row r="89" spans="1:14" ht="18.75" customHeight="1" thickBot="1">
      <c r="A89" s="504" t="s">
        <v>142</v>
      </c>
      <c r="B89" s="570"/>
      <c r="C89" s="97" t="s">
        <v>165</v>
      </c>
      <c r="D89" s="570"/>
      <c r="E89" s="570"/>
      <c r="F89" s="570"/>
      <c r="G89" s="570"/>
      <c r="H89" s="570"/>
      <c r="I89" s="570"/>
      <c r="J89" s="570"/>
      <c r="K89" s="578"/>
      <c r="L89" s="570"/>
      <c r="M89" s="570"/>
      <c r="N89" s="651"/>
    </row>
    <row r="90" spans="1:14" ht="25.5" customHeight="1">
      <c r="A90" s="395" t="s">
        <v>142</v>
      </c>
      <c r="B90" s="1222" t="s">
        <v>206</v>
      </c>
      <c r="C90" s="1226" t="s">
        <v>110</v>
      </c>
      <c r="D90" s="1226"/>
      <c r="E90" s="1226"/>
      <c r="F90" s="1226"/>
      <c r="G90" s="1224" t="s">
        <v>15</v>
      </c>
      <c r="H90" s="1214" t="s">
        <v>0</v>
      </c>
      <c r="I90" s="1216" t="s">
        <v>111</v>
      </c>
      <c r="J90" s="1216"/>
      <c r="K90" s="1217" t="s">
        <v>205</v>
      </c>
      <c r="L90" s="456" t="s">
        <v>1</v>
      </c>
      <c r="M90" s="569" t="s">
        <v>29</v>
      </c>
      <c r="N90" s="570"/>
    </row>
    <row r="91" spans="1:14" ht="35.25" customHeight="1" thickBot="1">
      <c r="A91" s="395" t="s">
        <v>142</v>
      </c>
      <c r="B91" s="1223"/>
      <c r="C91" s="571" t="s">
        <v>18</v>
      </c>
      <c r="D91" s="572" t="s">
        <v>19</v>
      </c>
      <c r="E91" s="572" t="s">
        <v>11</v>
      </c>
      <c r="F91" s="572" t="s">
        <v>20</v>
      </c>
      <c r="G91" s="1225"/>
      <c r="H91" s="1215"/>
      <c r="I91" s="573" t="s">
        <v>13</v>
      </c>
      <c r="J91" s="573" t="s">
        <v>12</v>
      </c>
      <c r="K91" s="1218"/>
      <c r="L91" s="572" t="s">
        <v>108</v>
      </c>
      <c r="M91" s="574" t="s">
        <v>108</v>
      </c>
      <c r="N91" s="651"/>
    </row>
    <row r="92" spans="1:14" ht="13.5" customHeight="1" thickBot="1">
      <c r="A92" s="395" t="s">
        <v>142</v>
      </c>
      <c r="B92" s="458" t="s">
        <v>2</v>
      </c>
      <c r="C92" s="419">
        <v>0</v>
      </c>
      <c r="D92" s="419">
        <v>0</v>
      </c>
      <c r="E92" s="419">
        <v>0</v>
      </c>
      <c r="F92" s="419">
        <v>47.49</v>
      </c>
      <c r="G92" s="419">
        <v>0</v>
      </c>
      <c r="H92" s="419">
        <v>15.83</v>
      </c>
      <c r="I92" s="419">
        <v>0</v>
      </c>
      <c r="J92" s="419">
        <v>0</v>
      </c>
      <c r="K92" s="421">
        <v>12</v>
      </c>
      <c r="L92" s="419">
        <v>4</v>
      </c>
      <c r="M92" s="102">
        <v>21.2</v>
      </c>
      <c r="N92" s="651"/>
    </row>
    <row r="93" spans="1:14" ht="13.5" customHeight="1" thickBot="1">
      <c r="A93" s="504" t="s">
        <v>39</v>
      </c>
      <c r="B93" s="133" t="s">
        <v>9</v>
      </c>
      <c r="C93" s="325">
        <f>SUM(C92)</f>
        <v>0</v>
      </c>
      <c r="D93" s="325">
        <f aca="true" t="shared" si="16" ref="D93:M93">SUM(D92)</f>
        <v>0</v>
      </c>
      <c r="E93" s="325">
        <f t="shared" si="16"/>
        <v>0</v>
      </c>
      <c r="F93" s="325">
        <f t="shared" si="16"/>
        <v>47.49</v>
      </c>
      <c r="G93" s="325">
        <f t="shared" si="16"/>
        <v>0</v>
      </c>
      <c r="H93" s="325">
        <f t="shared" si="16"/>
        <v>15.83</v>
      </c>
      <c r="I93" s="325">
        <f t="shared" si="16"/>
        <v>0</v>
      </c>
      <c r="J93" s="325">
        <f t="shared" si="16"/>
        <v>0</v>
      </c>
      <c r="K93" s="325">
        <f t="shared" si="16"/>
        <v>12</v>
      </c>
      <c r="L93" s="325">
        <f t="shared" si="16"/>
        <v>4</v>
      </c>
      <c r="M93" s="325">
        <f t="shared" si="16"/>
        <v>21.2</v>
      </c>
      <c r="N93" s="651"/>
    </row>
    <row r="94" spans="1:14" ht="18.75" customHeight="1" thickBot="1">
      <c r="A94" s="504" t="s">
        <v>142</v>
      </c>
      <c r="B94" s="570"/>
      <c r="C94" s="97" t="s">
        <v>166</v>
      </c>
      <c r="D94" s="570"/>
      <c r="E94" s="570"/>
      <c r="F94" s="570"/>
      <c r="G94" s="570"/>
      <c r="H94" s="570"/>
      <c r="I94" s="570"/>
      <c r="J94" s="570"/>
      <c r="K94" s="578"/>
      <c r="L94" s="570"/>
      <c r="M94" s="570"/>
      <c r="N94" s="651" t="s">
        <v>39</v>
      </c>
    </row>
    <row r="95" spans="1:14" ht="27.75" customHeight="1">
      <c r="A95" s="395" t="s">
        <v>142</v>
      </c>
      <c r="B95" s="1222" t="s">
        <v>206</v>
      </c>
      <c r="C95" s="1226" t="s">
        <v>110</v>
      </c>
      <c r="D95" s="1226"/>
      <c r="E95" s="1226"/>
      <c r="F95" s="1226"/>
      <c r="G95" s="1224" t="s">
        <v>15</v>
      </c>
      <c r="H95" s="1214" t="s">
        <v>0</v>
      </c>
      <c r="I95" s="1216" t="s">
        <v>111</v>
      </c>
      <c r="J95" s="1216"/>
      <c r="K95" s="1217" t="s">
        <v>205</v>
      </c>
      <c r="L95" s="456" t="s">
        <v>1</v>
      </c>
      <c r="M95" s="569" t="s">
        <v>29</v>
      </c>
      <c r="N95" s="651"/>
    </row>
    <row r="96" spans="1:14" ht="42" customHeight="1" thickBot="1">
      <c r="A96" s="395" t="s">
        <v>142</v>
      </c>
      <c r="B96" s="1223"/>
      <c r="C96" s="571" t="s">
        <v>18</v>
      </c>
      <c r="D96" s="572" t="s">
        <v>19</v>
      </c>
      <c r="E96" s="572" t="s">
        <v>11</v>
      </c>
      <c r="F96" s="572" t="s">
        <v>20</v>
      </c>
      <c r="G96" s="1225"/>
      <c r="H96" s="1215"/>
      <c r="I96" s="573" t="s">
        <v>13</v>
      </c>
      <c r="J96" s="573" t="s">
        <v>12</v>
      </c>
      <c r="K96" s="1218"/>
      <c r="L96" s="572" t="s">
        <v>108</v>
      </c>
      <c r="M96" s="574" t="s">
        <v>108</v>
      </c>
      <c r="N96" s="651"/>
    </row>
    <row r="97" spans="1:14" ht="13.5" customHeight="1" thickBot="1">
      <c r="A97" s="395" t="s">
        <v>142</v>
      </c>
      <c r="B97" s="47" t="s">
        <v>2</v>
      </c>
      <c r="C97" s="419">
        <v>0</v>
      </c>
      <c r="D97" s="419">
        <v>0</v>
      </c>
      <c r="E97" s="419">
        <v>34.03</v>
      </c>
      <c r="F97" s="419">
        <v>0</v>
      </c>
      <c r="G97" s="420">
        <v>4.54</v>
      </c>
      <c r="H97" s="419">
        <v>13.97</v>
      </c>
      <c r="I97" s="419">
        <v>0</v>
      </c>
      <c r="J97" s="419">
        <v>0</v>
      </c>
      <c r="K97" s="497">
        <v>49.55</v>
      </c>
      <c r="L97" s="418">
        <v>2.7</v>
      </c>
      <c r="M97" s="102">
        <v>17.1</v>
      </c>
      <c r="N97" s="651"/>
    </row>
    <row r="98" spans="1:14" ht="13.5" customHeight="1" thickBot="1">
      <c r="A98" s="504" t="s">
        <v>39</v>
      </c>
      <c r="B98" s="133" t="s">
        <v>9</v>
      </c>
      <c r="C98" s="325">
        <f aca="true" t="shared" si="17" ref="C98:M98">SUM(C97:C97)</f>
        <v>0</v>
      </c>
      <c r="D98" s="407">
        <f t="shared" si="17"/>
        <v>0</v>
      </c>
      <c r="E98" s="407">
        <f t="shared" si="17"/>
        <v>34.03</v>
      </c>
      <c r="F98" s="407">
        <f t="shared" si="17"/>
        <v>0</v>
      </c>
      <c r="G98" s="407">
        <f t="shared" si="17"/>
        <v>4.54</v>
      </c>
      <c r="H98" s="407">
        <f t="shared" si="17"/>
        <v>13.97</v>
      </c>
      <c r="I98" s="407">
        <f t="shared" si="17"/>
        <v>0</v>
      </c>
      <c r="J98" s="407">
        <f t="shared" si="17"/>
        <v>0</v>
      </c>
      <c r="K98" s="492">
        <f t="shared" si="17"/>
        <v>49.55</v>
      </c>
      <c r="L98" s="407">
        <f t="shared" si="17"/>
        <v>2.7</v>
      </c>
      <c r="M98" s="98">
        <f t="shared" si="17"/>
        <v>17.1</v>
      </c>
      <c r="N98" s="651"/>
    </row>
    <row r="99" spans="1:14" ht="18.75" customHeight="1" thickBot="1">
      <c r="A99" s="504" t="s">
        <v>142</v>
      </c>
      <c r="B99" s="570"/>
      <c r="C99" s="97" t="s">
        <v>167</v>
      </c>
      <c r="D99" s="570"/>
      <c r="E99" s="570"/>
      <c r="F99" s="570"/>
      <c r="G99" s="570"/>
      <c r="H99" s="570"/>
      <c r="I99" s="570"/>
      <c r="J99" s="570"/>
      <c r="K99" s="578"/>
      <c r="L99" s="570"/>
      <c r="M99" s="570"/>
      <c r="N99" s="651"/>
    </row>
    <row r="100" spans="1:14" ht="19.5" customHeight="1">
      <c r="A100" s="395" t="s">
        <v>142</v>
      </c>
      <c r="B100" s="1222" t="s">
        <v>14</v>
      </c>
      <c r="C100" s="1226" t="s">
        <v>110</v>
      </c>
      <c r="D100" s="1226"/>
      <c r="E100" s="1226"/>
      <c r="F100" s="1226"/>
      <c r="G100" s="1224" t="s">
        <v>15</v>
      </c>
      <c r="H100" s="1214" t="s">
        <v>0</v>
      </c>
      <c r="I100" s="1216" t="s">
        <v>111</v>
      </c>
      <c r="J100" s="1216"/>
      <c r="K100" s="1217" t="s">
        <v>205</v>
      </c>
      <c r="L100" s="456" t="s">
        <v>1</v>
      </c>
      <c r="M100" s="569" t="s">
        <v>29</v>
      </c>
      <c r="N100" s="570"/>
    </row>
    <row r="101" spans="1:14" ht="39" customHeight="1" thickBot="1">
      <c r="A101" s="395" t="s">
        <v>142</v>
      </c>
      <c r="B101" s="1223"/>
      <c r="C101" s="571" t="s">
        <v>18</v>
      </c>
      <c r="D101" s="572" t="s">
        <v>19</v>
      </c>
      <c r="E101" s="572" t="s">
        <v>11</v>
      </c>
      <c r="F101" s="572" t="s">
        <v>20</v>
      </c>
      <c r="G101" s="1225"/>
      <c r="H101" s="1215"/>
      <c r="I101" s="573" t="s">
        <v>13</v>
      </c>
      <c r="J101" s="573" t="s">
        <v>12</v>
      </c>
      <c r="K101" s="1218"/>
      <c r="L101" s="572" t="s">
        <v>108</v>
      </c>
      <c r="M101" s="574" t="s">
        <v>108</v>
      </c>
      <c r="N101" s="651"/>
    </row>
    <row r="102" spans="1:14" ht="13.5" customHeight="1" thickBot="1">
      <c r="A102" s="395" t="s">
        <v>142</v>
      </c>
      <c r="B102" s="47" t="s">
        <v>2</v>
      </c>
      <c r="C102" s="325">
        <f aca="true" t="shared" si="18" ref="C102:M103">SUM(C101:C101)</f>
        <v>0</v>
      </c>
      <c r="D102" s="325">
        <f t="shared" si="18"/>
        <v>0</v>
      </c>
      <c r="E102" s="419">
        <v>191.55</v>
      </c>
      <c r="F102" s="419">
        <v>0</v>
      </c>
      <c r="G102" s="420">
        <v>35.42</v>
      </c>
      <c r="H102" s="419">
        <v>3.02</v>
      </c>
      <c r="I102" s="419">
        <v>0</v>
      </c>
      <c r="J102" s="419">
        <v>0</v>
      </c>
      <c r="K102" s="421">
        <v>0</v>
      </c>
      <c r="L102" s="418">
        <v>23.1</v>
      </c>
      <c r="M102" s="102">
        <v>29.6</v>
      </c>
      <c r="N102" s="651"/>
    </row>
    <row r="103" spans="1:14" ht="13.5" customHeight="1" thickBot="1">
      <c r="A103" s="504" t="s">
        <v>39</v>
      </c>
      <c r="B103" s="133" t="s">
        <v>9</v>
      </c>
      <c r="C103" s="325">
        <f t="shared" si="18"/>
        <v>0</v>
      </c>
      <c r="D103" s="407">
        <f t="shared" si="18"/>
        <v>0</v>
      </c>
      <c r="E103" s="407">
        <f t="shared" si="18"/>
        <v>191.55</v>
      </c>
      <c r="F103" s="407">
        <f t="shared" si="18"/>
        <v>0</v>
      </c>
      <c r="G103" s="407">
        <f t="shared" si="18"/>
        <v>35.42</v>
      </c>
      <c r="H103" s="407">
        <f t="shared" si="18"/>
        <v>3.02</v>
      </c>
      <c r="I103" s="407">
        <f t="shared" si="18"/>
        <v>0</v>
      </c>
      <c r="J103" s="407">
        <f t="shared" si="18"/>
        <v>0</v>
      </c>
      <c r="K103" s="325">
        <f t="shared" si="18"/>
        <v>0</v>
      </c>
      <c r="L103" s="325">
        <f t="shared" si="18"/>
        <v>23.1</v>
      </c>
      <c r="M103" s="98">
        <f t="shared" si="18"/>
        <v>29.6</v>
      </c>
      <c r="N103" s="570"/>
    </row>
    <row r="104" spans="1:14" ht="13.5" customHeight="1">
      <c r="A104" s="83" t="s">
        <v>142</v>
      </c>
      <c r="B104" s="400"/>
      <c r="C104" s="396"/>
      <c r="D104" s="396"/>
      <c r="E104" s="396"/>
      <c r="F104" s="396"/>
      <c r="G104" s="396"/>
      <c r="H104" s="396"/>
      <c r="I104" s="396"/>
      <c r="J104" s="396"/>
      <c r="K104" s="396"/>
      <c r="L104" s="396"/>
      <c r="M104" s="396"/>
      <c r="N104" s="570"/>
    </row>
    <row r="105" spans="1:14" ht="13.5" customHeight="1" thickBot="1">
      <c r="A105" s="83" t="s">
        <v>145</v>
      </c>
      <c r="B105" s="570"/>
      <c r="C105" s="97" t="s">
        <v>171</v>
      </c>
      <c r="D105" s="570"/>
      <c r="E105" s="570"/>
      <c r="F105" s="570"/>
      <c r="G105" s="570"/>
      <c r="H105" s="570"/>
      <c r="I105" s="570"/>
      <c r="J105" s="570"/>
      <c r="K105" s="578"/>
      <c r="L105" s="570"/>
      <c r="M105" s="570"/>
      <c r="N105" s="570"/>
    </row>
    <row r="106" spans="1:14" ht="23.25" customHeight="1">
      <c r="A106" s="83" t="s">
        <v>142</v>
      </c>
      <c r="B106" s="1222" t="s">
        <v>206</v>
      </c>
      <c r="C106" s="1226" t="s">
        <v>110</v>
      </c>
      <c r="D106" s="1226"/>
      <c r="E106" s="1226"/>
      <c r="F106" s="1226"/>
      <c r="G106" s="1224" t="s">
        <v>15</v>
      </c>
      <c r="H106" s="1214" t="s">
        <v>0</v>
      </c>
      <c r="I106" s="1216" t="s">
        <v>111</v>
      </c>
      <c r="J106" s="1216"/>
      <c r="K106" s="1217" t="s">
        <v>205</v>
      </c>
      <c r="L106" s="456" t="s">
        <v>1</v>
      </c>
      <c r="M106" s="569" t="s">
        <v>29</v>
      </c>
      <c r="N106" s="570"/>
    </row>
    <row r="107" spans="1:14" ht="37.5" customHeight="1" thickBot="1">
      <c r="A107" s="83" t="s">
        <v>142</v>
      </c>
      <c r="B107" s="1223"/>
      <c r="C107" s="571" t="s">
        <v>18</v>
      </c>
      <c r="D107" s="572" t="s">
        <v>19</v>
      </c>
      <c r="E107" s="572" t="s">
        <v>11</v>
      </c>
      <c r="F107" s="572" t="s">
        <v>20</v>
      </c>
      <c r="G107" s="1225"/>
      <c r="H107" s="1215"/>
      <c r="I107" s="573" t="s">
        <v>13</v>
      </c>
      <c r="J107" s="573" t="s">
        <v>12</v>
      </c>
      <c r="K107" s="1218"/>
      <c r="L107" s="572" t="s">
        <v>108</v>
      </c>
      <c r="M107" s="574" t="s">
        <v>108</v>
      </c>
      <c r="N107" s="570"/>
    </row>
    <row r="108" spans="1:14" ht="13.5" customHeight="1" thickBot="1">
      <c r="A108" s="83" t="s">
        <v>142</v>
      </c>
      <c r="B108" s="47" t="s">
        <v>2</v>
      </c>
      <c r="C108" s="421">
        <v>0</v>
      </c>
      <c r="D108" s="419">
        <v>51.07</v>
      </c>
      <c r="E108" s="419">
        <v>13</v>
      </c>
      <c r="F108" s="419">
        <v>0</v>
      </c>
      <c r="G108" s="420">
        <v>20.45</v>
      </c>
      <c r="H108" s="419">
        <v>23.8</v>
      </c>
      <c r="I108" s="419">
        <v>0</v>
      </c>
      <c r="J108" s="419">
        <v>0</v>
      </c>
      <c r="K108" s="497">
        <v>126.27</v>
      </c>
      <c r="L108" s="418">
        <v>3.75</v>
      </c>
      <c r="M108" s="102">
        <v>15.6</v>
      </c>
      <c r="N108" s="570"/>
    </row>
    <row r="109" spans="1:14" ht="13.5" customHeight="1" thickBot="1">
      <c r="A109" s="506" t="s">
        <v>141</v>
      </c>
      <c r="B109" s="133" t="s">
        <v>9</v>
      </c>
      <c r="C109" s="325">
        <v>0</v>
      </c>
      <c r="D109" s="407">
        <f aca="true" t="shared" si="19" ref="D109:M109">SUM(D108:D108)</f>
        <v>51.07</v>
      </c>
      <c r="E109" s="407">
        <f t="shared" si="19"/>
        <v>13</v>
      </c>
      <c r="F109" s="407">
        <f t="shared" si="19"/>
        <v>0</v>
      </c>
      <c r="G109" s="407">
        <f t="shared" si="19"/>
        <v>20.45</v>
      </c>
      <c r="H109" s="407">
        <f t="shared" si="19"/>
        <v>23.8</v>
      </c>
      <c r="I109" s="407">
        <f t="shared" si="19"/>
        <v>0</v>
      </c>
      <c r="J109" s="407">
        <f t="shared" si="19"/>
        <v>0</v>
      </c>
      <c r="K109" s="492">
        <f t="shared" si="19"/>
        <v>126.27</v>
      </c>
      <c r="L109" s="407">
        <f t="shared" si="19"/>
        <v>3.75</v>
      </c>
      <c r="M109" s="98">
        <f t="shared" si="19"/>
        <v>15.6</v>
      </c>
      <c r="N109" s="570"/>
    </row>
    <row r="110" spans="1:14" ht="6.75" customHeight="1">
      <c r="A110" s="395" t="s">
        <v>142</v>
      </c>
      <c r="B110" s="400"/>
      <c r="C110" s="396"/>
      <c r="D110" s="396"/>
      <c r="E110" s="396"/>
      <c r="F110" s="396"/>
      <c r="G110" s="396"/>
      <c r="H110" s="396"/>
      <c r="I110" s="396"/>
      <c r="J110" s="396"/>
      <c r="K110" s="396"/>
      <c r="L110" s="396"/>
      <c r="M110" s="396"/>
      <c r="N110" s="570"/>
    </row>
    <row r="111" spans="1:14" ht="13.5" customHeight="1" thickBot="1">
      <c r="A111" s="508" t="s">
        <v>145</v>
      </c>
      <c r="B111" s="570"/>
      <c r="C111" s="97" t="s">
        <v>143</v>
      </c>
      <c r="D111" s="570"/>
      <c r="E111" s="570"/>
      <c r="F111" s="570"/>
      <c r="G111" s="570"/>
      <c r="H111" s="570"/>
      <c r="I111" s="570"/>
      <c r="J111" s="570"/>
      <c r="K111" s="578"/>
      <c r="L111" s="570"/>
      <c r="M111" s="570"/>
      <c r="N111" s="570"/>
    </row>
    <row r="112" spans="1:14" ht="26.25" customHeight="1">
      <c r="A112" s="395" t="s">
        <v>145</v>
      </c>
      <c r="B112" s="1222" t="s">
        <v>206</v>
      </c>
      <c r="C112" s="1226" t="s">
        <v>110</v>
      </c>
      <c r="D112" s="1226"/>
      <c r="E112" s="1226"/>
      <c r="F112" s="1226"/>
      <c r="G112" s="1224" t="s">
        <v>15</v>
      </c>
      <c r="H112" s="1214" t="s">
        <v>0</v>
      </c>
      <c r="I112" s="1216" t="s">
        <v>111</v>
      </c>
      <c r="J112" s="1216"/>
      <c r="K112" s="1217" t="s">
        <v>205</v>
      </c>
      <c r="L112" s="456" t="s">
        <v>1</v>
      </c>
      <c r="M112" s="569" t="s">
        <v>29</v>
      </c>
      <c r="N112" s="570"/>
    </row>
    <row r="113" spans="1:14" ht="36" customHeight="1" thickBot="1">
      <c r="A113" s="395" t="s">
        <v>145</v>
      </c>
      <c r="B113" s="1223"/>
      <c r="C113" s="571" t="s">
        <v>18</v>
      </c>
      <c r="D113" s="572" t="s">
        <v>19</v>
      </c>
      <c r="E113" s="572" t="s">
        <v>11</v>
      </c>
      <c r="F113" s="572" t="s">
        <v>20</v>
      </c>
      <c r="G113" s="1225"/>
      <c r="H113" s="1215"/>
      <c r="I113" s="573" t="s">
        <v>13</v>
      </c>
      <c r="J113" s="573" t="s">
        <v>12</v>
      </c>
      <c r="K113" s="1218"/>
      <c r="L113" s="572" t="s">
        <v>108</v>
      </c>
      <c r="M113" s="574" t="s">
        <v>108</v>
      </c>
      <c r="N113" s="570"/>
    </row>
    <row r="114" spans="1:14" ht="13.5" customHeight="1" thickBot="1">
      <c r="A114" s="395" t="s">
        <v>145</v>
      </c>
      <c r="B114" s="47" t="s">
        <v>2</v>
      </c>
      <c r="C114" s="419">
        <v>0</v>
      </c>
      <c r="D114" s="419">
        <v>0</v>
      </c>
      <c r="E114" s="419">
        <v>19.3</v>
      </c>
      <c r="F114" s="419">
        <v>52.87</v>
      </c>
      <c r="G114" s="420">
        <v>26.7</v>
      </c>
      <c r="H114" s="419">
        <v>2.56</v>
      </c>
      <c r="I114" s="419">
        <v>0</v>
      </c>
      <c r="J114" s="419">
        <v>0</v>
      </c>
      <c r="K114" s="421">
        <v>23.08</v>
      </c>
      <c r="L114" s="418">
        <v>16.8</v>
      </c>
      <c r="M114" s="459">
        <v>28.8</v>
      </c>
      <c r="N114" s="570"/>
    </row>
    <row r="115" spans="1:14" ht="13.5" customHeight="1" thickBot="1">
      <c r="A115" s="508" t="s">
        <v>36</v>
      </c>
      <c r="B115" s="133" t="s">
        <v>9</v>
      </c>
      <c r="C115" s="325">
        <f aca="true" t="shared" si="20" ref="C115:M115">SUM(C114:C114)</f>
        <v>0</v>
      </c>
      <c r="D115" s="407">
        <f t="shared" si="20"/>
        <v>0</v>
      </c>
      <c r="E115" s="407">
        <f t="shared" si="20"/>
        <v>19.3</v>
      </c>
      <c r="F115" s="407">
        <f t="shared" si="20"/>
        <v>52.87</v>
      </c>
      <c r="G115" s="407">
        <f t="shared" si="20"/>
        <v>26.7</v>
      </c>
      <c r="H115" s="407">
        <f t="shared" si="20"/>
        <v>2.56</v>
      </c>
      <c r="I115" s="407">
        <f t="shared" si="20"/>
        <v>0</v>
      </c>
      <c r="J115" s="407">
        <f t="shared" si="20"/>
        <v>0</v>
      </c>
      <c r="K115" s="325">
        <f t="shared" si="20"/>
        <v>23.08</v>
      </c>
      <c r="L115" s="407">
        <f t="shared" si="20"/>
        <v>16.8</v>
      </c>
      <c r="M115" s="98">
        <f t="shared" si="20"/>
        <v>28.8</v>
      </c>
      <c r="N115" s="570"/>
    </row>
    <row r="116" spans="1:14" ht="4.5" customHeight="1">
      <c r="A116" s="395"/>
      <c r="B116" s="400"/>
      <c r="C116" s="396"/>
      <c r="D116" s="396"/>
      <c r="E116" s="396"/>
      <c r="F116" s="396"/>
      <c r="G116" s="396"/>
      <c r="H116" s="396"/>
      <c r="I116" s="396"/>
      <c r="J116" s="396"/>
      <c r="K116" s="396"/>
      <c r="L116" s="396"/>
      <c r="M116" s="396"/>
      <c r="N116" s="570"/>
    </row>
    <row r="117" spans="1:14" ht="13.5" customHeight="1" thickBot="1">
      <c r="A117" s="508" t="s">
        <v>145</v>
      </c>
      <c r="B117" s="570"/>
      <c r="C117" s="97" t="s">
        <v>60</v>
      </c>
      <c r="D117" s="570"/>
      <c r="E117" s="570"/>
      <c r="F117" s="570"/>
      <c r="G117" s="570"/>
      <c r="H117" s="570"/>
      <c r="I117" s="570"/>
      <c r="J117" s="570"/>
      <c r="K117" s="578"/>
      <c r="L117" s="570"/>
      <c r="M117" s="570"/>
      <c r="N117" s="570"/>
    </row>
    <row r="118" spans="1:14" ht="13.5" customHeight="1">
      <c r="A118" s="395" t="s">
        <v>145</v>
      </c>
      <c r="B118" s="1222" t="s">
        <v>206</v>
      </c>
      <c r="C118" s="1226" t="s">
        <v>110</v>
      </c>
      <c r="D118" s="1226"/>
      <c r="E118" s="1226"/>
      <c r="F118" s="1226"/>
      <c r="G118" s="1224" t="s">
        <v>15</v>
      </c>
      <c r="H118" s="1214" t="s">
        <v>0</v>
      </c>
      <c r="I118" s="1216" t="s">
        <v>111</v>
      </c>
      <c r="J118" s="1216"/>
      <c r="K118" s="1217" t="s">
        <v>205</v>
      </c>
      <c r="L118" s="456" t="s">
        <v>1</v>
      </c>
      <c r="M118" s="569" t="s">
        <v>29</v>
      </c>
      <c r="N118" s="570"/>
    </row>
    <row r="119" spans="1:14" ht="45.75" customHeight="1" thickBot="1">
      <c r="A119" s="395" t="s">
        <v>145</v>
      </c>
      <c r="B119" s="1223"/>
      <c r="C119" s="571" t="s">
        <v>18</v>
      </c>
      <c r="D119" s="572" t="s">
        <v>19</v>
      </c>
      <c r="E119" s="572" t="s">
        <v>11</v>
      </c>
      <c r="F119" s="572" t="s">
        <v>20</v>
      </c>
      <c r="G119" s="1225"/>
      <c r="H119" s="1215"/>
      <c r="I119" s="573" t="s">
        <v>13</v>
      </c>
      <c r="J119" s="573" t="s">
        <v>12</v>
      </c>
      <c r="K119" s="1218"/>
      <c r="L119" s="572" t="s">
        <v>108</v>
      </c>
      <c r="M119" s="574" t="s">
        <v>108</v>
      </c>
      <c r="N119" s="570"/>
    </row>
    <row r="120" spans="1:14" ht="13.5" customHeight="1" thickBot="1">
      <c r="A120" s="395" t="s">
        <v>145</v>
      </c>
      <c r="B120" s="47" t="s">
        <v>2</v>
      </c>
      <c r="C120" s="419">
        <v>0</v>
      </c>
      <c r="D120" s="419">
        <v>0</v>
      </c>
      <c r="E120" s="419">
        <v>0</v>
      </c>
      <c r="F120" s="419">
        <v>151.91</v>
      </c>
      <c r="G120" s="420">
        <v>51.94</v>
      </c>
      <c r="H120" s="419">
        <v>29.29</v>
      </c>
      <c r="I120" s="419">
        <v>0</v>
      </c>
      <c r="J120" s="419">
        <v>0</v>
      </c>
      <c r="K120" s="497">
        <v>144.43</v>
      </c>
      <c r="L120" s="418">
        <v>56.34</v>
      </c>
      <c r="M120" s="459">
        <v>55.29</v>
      </c>
      <c r="N120" s="570"/>
    </row>
    <row r="121" spans="1:14" ht="13.5" customHeight="1" thickBot="1">
      <c r="A121" s="508" t="s">
        <v>36</v>
      </c>
      <c r="B121" s="133" t="s">
        <v>9</v>
      </c>
      <c r="C121" s="325">
        <f>C120</f>
        <v>0</v>
      </c>
      <c r="D121" s="325">
        <f aca="true" t="shared" si="21" ref="D121:M121">D120</f>
        <v>0</v>
      </c>
      <c r="E121" s="325">
        <f t="shared" si="21"/>
        <v>0</v>
      </c>
      <c r="F121" s="325">
        <f t="shared" si="21"/>
        <v>151.91</v>
      </c>
      <c r="G121" s="325">
        <f t="shared" si="21"/>
        <v>51.94</v>
      </c>
      <c r="H121" s="325">
        <f t="shared" si="21"/>
        <v>29.29</v>
      </c>
      <c r="I121" s="325">
        <f t="shared" si="21"/>
        <v>0</v>
      </c>
      <c r="J121" s="325">
        <f t="shared" si="21"/>
        <v>0</v>
      </c>
      <c r="K121" s="492">
        <f t="shared" si="21"/>
        <v>144.43</v>
      </c>
      <c r="L121" s="325">
        <f t="shared" si="21"/>
        <v>56.34</v>
      </c>
      <c r="M121" s="325">
        <f t="shared" si="21"/>
        <v>55.29</v>
      </c>
      <c r="N121" s="570"/>
    </row>
    <row r="122" spans="1:14" ht="6.75" customHeight="1">
      <c r="A122" s="395" t="s">
        <v>145</v>
      </c>
      <c r="B122" s="400"/>
      <c r="C122" s="396"/>
      <c r="D122" s="396"/>
      <c r="E122" s="396"/>
      <c r="F122" s="396"/>
      <c r="G122" s="396"/>
      <c r="H122" s="396"/>
      <c r="I122" s="396"/>
      <c r="J122" s="396"/>
      <c r="K122" s="396"/>
      <c r="L122" s="396"/>
      <c r="M122" s="396"/>
      <c r="N122" s="570"/>
    </row>
    <row r="123" spans="1:14" ht="9.75" customHeight="1" thickBot="1">
      <c r="A123" s="391" t="s">
        <v>142</v>
      </c>
      <c r="B123" s="570"/>
      <c r="C123" s="97" t="s">
        <v>46</v>
      </c>
      <c r="D123" s="570"/>
      <c r="E123" s="570"/>
      <c r="F123" s="570"/>
      <c r="G123" s="570"/>
      <c r="H123" s="570"/>
      <c r="I123" s="570"/>
      <c r="J123" s="570"/>
      <c r="K123" s="578"/>
      <c r="L123" s="570"/>
      <c r="M123" s="570"/>
      <c r="N123" s="570"/>
    </row>
    <row r="124" spans="1:14" ht="29.25" customHeight="1">
      <c r="A124" s="83" t="s">
        <v>142</v>
      </c>
      <c r="B124" s="1222" t="s">
        <v>206</v>
      </c>
      <c r="C124" s="1226" t="s">
        <v>110</v>
      </c>
      <c r="D124" s="1226"/>
      <c r="E124" s="1226"/>
      <c r="F124" s="1226"/>
      <c r="G124" s="1224" t="s">
        <v>15</v>
      </c>
      <c r="H124" s="1214" t="s">
        <v>0</v>
      </c>
      <c r="I124" s="1216" t="s">
        <v>111</v>
      </c>
      <c r="J124" s="1216"/>
      <c r="K124" s="1217" t="s">
        <v>205</v>
      </c>
      <c r="L124" s="456" t="s">
        <v>1</v>
      </c>
      <c r="M124" s="569" t="s">
        <v>29</v>
      </c>
      <c r="N124" s="570"/>
    </row>
    <row r="125" spans="1:14" ht="29.25" customHeight="1" thickBot="1">
      <c r="A125" s="83" t="s">
        <v>142</v>
      </c>
      <c r="B125" s="1223"/>
      <c r="C125" s="571" t="s">
        <v>18</v>
      </c>
      <c r="D125" s="572" t="s">
        <v>19</v>
      </c>
      <c r="E125" s="572" t="s">
        <v>11</v>
      </c>
      <c r="F125" s="572" t="s">
        <v>20</v>
      </c>
      <c r="G125" s="1225"/>
      <c r="H125" s="1215"/>
      <c r="I125" s="573" t="s">
        <v>13</v>
      </c>
      <c r="J125" s="573" t="s">
        <v>12</v>
      </c>
      <c r="K125" s="1218"/>
      <c r="L125" s="572" t="s">
        <v>108</v>
      </c>
      <c r="M125" s="574" t="s">
        <v>108</v>
      </c>
      <c r="N125" s="580"/>
    </row>
    <row r="126" spans="1:14" ht="13.5" customHeight="1" thickBot="1">
      <c r="A126" s="83" t="s">
        <v>142</v>
      </c>
      <c r="B126" s="49" t="s">
        <v>2</v>
      </c>
      <c r="C126" s="421">
        <v>0</v>
      </c>
      <c r="D126" s="421">
        <v>0</v>
      </c>
      <c r="E126" s="419"/>
      <c r="F126" s="419">
        <v>619.06</v>
      </c>
      <c r="G126" s="420">
        <v>176</v>
      </c>
      <c r="H126" s="419">
        <v>20.92</v>
      </c>
      <c r="I126" s="419">
        <v>0</v>
      </c>
      <c r="J126" s="419">
        <v>0</v>
      </c>
      <c r="K126" s="421">
        <v>45</v>
      </c>
      <c r="L126" s="418">
        <v>220.6</v>
      </c>
      <c r="M126" s="102">
        <v>88.54</v>
      </c>
      <c r="N126" s="568"/>
    </row>
    <row r="127" spans="1:14" ht="13.5" thickBot="1">
      <c r="A127" s="391" t="s">
        <v>36</v>
      </c>
      <c r="B127" s="133" t="s">
        <v>9</v>
      </c>
      <c r="C127" s="325">
        <f>SUM(C126:C126)</f>
        <v>0</v>
      </c>
      <c r="D127" s="407">
        <f aca="true" t="shared" si="22" ref="D127:M127">SUM(D126:D126)</f>
        <v>0</v>
      </c>
      <c r="E127" s="407">
        <f t="shared" si="22"/>
        <v>0</v>
      </c>
      <c r="F127" s="407">
        <f t="shared" si="22"/>
        <v>619.06</v>
      </c>
      <c r="G127" s="407">
        <f t="shared" si="22"/>
        <v>176</v>
      </c>
      <c r="H127" s="407">
        <f t="shared" si="22"/>
        <v>20.92</v>
      </c>
      <c r="I127" s="407">
        <f t="shared" si="22"/>
        <v>0</v>
      </c>
      <c r="J127" s="407">
        <f t="shared" si="22"/>
        <v>0</v>
      </c>
      <c r="K127" s="325">
        <f t="shared" si="22"/>
        <v>45</v>
      </c>
      <c r="L127" s="407">
        <f t="shared" si="22"/>
        <v>220.6</v>
      </c>
      <c r="M127" s="98">
        <f t="shared" si="22"/>
        <v>88.54</v>
      </c>
      <c r="N127" s="396"/>
    </row>
    <row r="128" spans="1:14" ht="13.5" customHeight="1" thickBot="1">
      <c r="A128" s="391" t="s">
        <v>142</v>
      </c>
      <c r="B128" s="570"/>
      <c r="C128" s="97" t="s">
        <v>47</v>
      </c>
      <c r="D128" s="570"/>
      <c r="E128" s="570"/>
      <c r="F128" s="570"/>
      <c r="G128" s="570"/>
      <c r="H128" s="570"/>
      <c r="I128" s="570"/>
      <c r="J128" s="570"/>
      <c r="K128" s="578"/>
      <c r="L128" s="570"/>
      <c r="M128" s="570"/>
      <c r="N128" s="570"/>
    </row>
    <row r="129" spans="1:14" ht="30" customHeight="1">
      <c r="A129" s="83" t="s">
        <v>142</v>
      </c>
      <c r="B129" s="1222" t="s">
        <v>206</v>
      </c>
      <c r="C129" s="1226" t="s">
        <v>110</v>
      </c>
      <c r="D129" s="1226"/>
      <c r="E129" s="1226"/>
      <c r="F129" s="1226"/>
      <c r="G129" s="1224" t="s">
        <v>15</v>
      </c>
      <c r="H129" s="1214" t="s">
        <v>0</v>
      </c>
      <c r="I129" s="1216" t="s">
        <v>111</v>
      </c>
      <c r="J129" s="1216"/>
      <c r="K129" s="1217" t="s">
        <v>205</v>
      </c>
      <c r="L129" s="456" t="s">
        <v>1</v>
      </c>
      <c r="M129" s="569" t="s">
        <v>29</v>
      </c>
      <c r="N129" s="457" t="s">
        <v>117</v>
      </c>
    </row>
    <row r="130" spans="1:14" ht="36" customHeight="1" thickBot="1">
      <c r="A130" s="83" t="s">
        <v>142</v>
      </c>
      <c r="B130" s="1223"/>
      <c r="C130" s="571" t="s">
        <v>18</v>
      </c>
      <c r="D130" s="572" t="s">
        <v>19</v>
      </c>
      <c r="E130" s="572" t="s">
        <v>11</v>
      </c>
      <c r="F130" s="572" t="s">
        <v>20</v>
      </c>
      <c r="G130" s="1225"/>
      <c r="H130" s="1215"/>
      <c r="I130" s="573" t="s">
        <v>13</v>
      </c>
      <c r="J130" s="573" t="s">
        <v>12</v>
      </c>
      <c r="K130" s="1218"/>
      <c r="L130" s="572" t="s">
        <v>108</v>
      </c>
      <c r="M130" s="574" t="s">
        <v>108</v>
      </c>
      <c r="N130" s="451" t="s">
        <v>108</v>
      </c>
    </row>
    <row r="131" spans="1:14" ht="13.5" customHeight="1" thickBot="1">
      <c r="A131" s="83" t="s">
        <v>142</v>
      </c>
      <c r="B131" s="49" t="s">
        <v>2</v>
      </c>
      <c r="C131" s="417">
        <v>60.9</v>
      </c>
      <c r="D131" s="418">
        <v>0</v>
      </c>
      <c r="E131" s="419">
        <v>0</v>
      </c>
      <c r="F131" s="419">
        <v>500.7</v>
      </c>
      <c r="G131" s="420">
        <v>194.6</v>
      </c>
      <c r="H131" s="419">
        <v>47.8</v>
      </c>
      <c r="I131" s="419">
        <v>78.4</v>
      </c>
      <c r="J131" s="419">
        <v>71.4</v>
      </c>
      <c r="K131" s="421">
        <v>178.09</v>
      </c>
      <c r="L131" s="418">
        <v>180.14</v>
      </c>
      <c r="M131" s="102">
        <v>180.91</v>
      </c>
      <c r="N131" s="1034">
        <v>8</v>
      </c>
    </row>
    <row r="132" spans="1:14" ht="13.5" thickBot="1">
      <c r="A132" s="391" t="s">
        <v>36</v>
      </c>
      <c r="B132" s="133" t="s">
        <v>9</v>
      </c>
      <c r="C132" s="325">
        <f aca="true" t="shared" si="23" ref="C132:N132">SUM(C131:C131)</f>
        <v>60.9</v>
      </c>
      <c r="D132" s="407">
        <f t="shared" si="23"/>
        <v>0</v>
      </c>
      <c r="E132" s="407">
        <f t="shared" si="23"/>
        <v>0</v>
      </c>
      <c r="F132" s="407">
        <f t="shared" si="23"/>
        <v>500.7</v>
      </c>
      <c r="G132" s="407">
        <f t="shared" si="23"/>
        <v>194.6</v>
      </c>
      <c r="H132" s="407">
        <f t="shared" si="23"/>
        <v>47.8</v>
      </c>
      <c r="I132" s="407">
        <f t="shared" si="23"/>
        <v>78.4</v>
      </c>
      <c r="J132" s="407">
        <f t="shared" si="23"/>
        <v>71.4</v>
      </c>
      <c r="K132" s="407">
        <f t="shared" si="23"/>
        <v>178.09</v>
      </c>
      <c r="L132" s="407">
        <f t="shared" si="23"/>
        <v>180.14</v>
      </c>
      <c r="M132" s="407">
        <f t="shared" si="23"/>
        <v>180.91</v>
      </c>
      <c r="N132" s="407">
        <f t="shared" si="23"/>
        <v>8</v>
      </c>
    </row>
    <row r="133" spans="1:14" ht="18.75" customHeight="1" thickBot="1">
      <c r="A133" s="391" t="s">
        <v>142</v>
      </c>
      <c r="B133" s="570"/>
      <c r="C133" s="97" t="s">
        <v>48</v>
      </c>
      <c r="D133" s="570"/>
      <c r="E133" s="570"/>
      <c r="F133" s="570"/>
      <c r="G133" s="570"/>
      <c r="H133" s="570"/>
      <c r="I133" s="570"/>
      <c r="J133" s="570"/>
      <c r="K133" s="578"/>
      <c r="L133" s="570"/>
      <c r="M133" s="570"/>
      <c r="N133" s="570"/>
    </row>
    <row r="134" spans="1:14" ht="23.25" customHeight="1">
      <c r="A134" s="83" t="s">
        <v>142</v>
      </c>
      <c r="B134" s="1222" t="s">
        <v>14</v>
      </c>
      <c r="C134" s="1226" t="s">
        <v>110</v>
      </c>
      <c r="D134" s="1226"/>
      <c r="E134" s="1226"/>
      <c r="F134" s="1226"/>
      <c r="G134" s="1224" t="s">
        <v>15</v>
      </c>
      <c r="H134" s="1214" t="s">
        <v>0</v>
      </c>
      <c r="I134" s="1216" t="s">
        <v>111</v>
      </c>
      <c r="J134" s="1216"/>
      <c r="K134" s="1217" t="s">
        <v>205</v>
      </c>
      <c r="L134" s="456" t="s">
        <v>1</v>
      </c>
      <c r="M134" s="569" t="s">
        <v>29</v>
      </c>
      <c r="N134" s="570"/>
    </row>
    <row r="135" spans="1:14" ht="44.25" customHeight="1" thickBot="1">
      <c r="A135" s="83" t="s">
        <v>142</v>
      </c>
      <c r="B135" s="1223"/>
      <c r="C135" s="571" t="s">
        <v>18</v>
      </c>
      <c r="D135" s="572" t="s">
        <v>19</v>
      </c>
      <c r="E135" s="572" t="s">
        <v>11</v>
      </c>
      <c r="F135" s="572" t="s">
        <v>20</v>
      </c>
      <c r="G135" s="1225"/>
      <c r="H135" s="1215"/>
      <c r="I135" s="573" t="s">
        <v>13</v>
      </c>
      <c r="J135" s="573" t="s">
        <v>12</v>
      </c>
      <c r="K135" s="1218"/>
      <c r="L135" s="572" t="s">
        <v>108</v>
      </c>
      <c r="M135" s="574" t="s">
        <v>108</v>
      </c>
      <c r="N135" s="570"/>
    </row>
    <row r="136" spans="1:14" ht="13.5" customHeight="1" thickBot="1">
      <c r="A136" s="83" t="s">
        <v>142</v>
      </c>
      <c r="B136" s="49" t="s">
        <v>2</v>
      </c>
      <c r="C136" s="417">
        <v>55.15</v>
      </c>
      <c r="D136" s="418">
        <v>113.8</v>
      </c>
      <c r="E136" s="419">
        <v>0</v>
      </c>
      <c r="F136" s="419">
        <v>292.3</v>
      </c>
      <c r="G136" s="420">
        <v>151.84</v>
      </c>
      <c r="H136" s="419">
        <v>55.19</v>
      </c>
      <c r="I136" s="419">
        <v>174.62</v>
      </c>
      <c r="J136" s="419">
        <v>169.42</v>
      </c>
      <c r="K136" s="421">
        <v>319.24</v>
      </c>
      <c r="L136" s="418">
        <v>186.76</v>
      </c>
      <c r="M136" s="459">
        <v>130</v>
      </c>
      <c r="N136" s="570"/>
    </row>
    <row r="137" spans="1:14" ht="13.5" thickBot="1">
      <c r="A137" s="391" t="s">
        <v>36</v>
      </c>
      <c r="B137" s="133" t="s">
        <v>9</v>
      </c>
      <c r="C137" s="325">
        <f aca="true" t="shared" si="24" ref="C137:M137">SUM(C136:C136)</f>
        <v>55.15</v>
      </c>
      <c r="D137" s="407">
        <f t="shared" si="24"/>
        <v>113.8</v>
      </c>
      <c r="E137" s="407">
        <f t="shared" si="24"/>
        <v>0</v>
      </c>
      <c r="F137" s="407">
        <f t="shared" si="24"/>
        <v>292.3</v>
      </c>
      <c r="G137" s="407">
        <f t="shared" si="24"/>
        <v>151.84</v>
      </c>
      <c r="H137" s="407">
        <f t="shared" si="24"/>
        <v>55.19</v>
      </c>
      <c r="I137" s="407">
        <f t="shared" si="24"/>
        <v>174.62</v>
      </c>
      <c r="J137" s="407">
        <f t="shared" si="24"/>
        <v>169.42</v>
      </c>
      <c r="K137" s="325">
        <f t="shared" si="24"/>
        <v>319.24</v>
      </c>
      <c r="L137" s="407">
        <f t="shared" si="24"/>
        <v>186.76</v>
      </c>
      <c r="M137" s="98">
        <f t="shared" si="24"/>
        <v>130</v>
      </c>
      <c r="N137" s="570"/>
    </row>
    <row r="138" spans="1:14" ht="15.75" customHeight="1" thickBot="1">
      <c r="A138" s="391" t="s">
        <v>142</v>
      </c>
      <c r="B138" s="570"/>
      <c r="C138" s="97" t="s">
        <v>149</v>
      </c>
      <c r="D138" s="570"/>
      <c r="E138" s="570"/>
      <c r="F138" s="570"/>
      <c r="G138" s="570"/>
      <c r="H138" s="570"/>
      <c r="I138" s="570"/>
      <c r="J138" s="570"/>
      <c r="K138" s="578"/>
      <c r="L138" s="570"/>
      <c r="M138" s="570"/>
      <c r="N138" s="570"/>
    </row>
    <row r="139" spans="1:14" ht="27" customHeight="1">
      <c r="A139" s="83" t="s">
        <v>142</v>
      </c>
      <c r="B139" s="1222" t="s">
        <v>206</v>
      </c>
      <c r="C139" s="1226" t="s">
        <v>110</v>
      </c>
      <c r="D139" s="1226"/>
      <c r="E139" s="1226"/>
      <c r="F139" s="1226"/>
      <c r="G139" s="1224" t="s">
        <v>15</v>
      </c>
      <c r="H139" s="1214" t="s">
        <v>0</v>
      </c>
      <c r="I139" s="1216" t="s">
        <v>111</v>
      </c>
      <c r="J139" s="1216"/>
      <c r="K139" s="1217" t="s">
        <v>205</v>
      </c>
      <c r="L139" s="456" t="s">
        <v>1</v>
      </c>
      <c r="M139" s="569" t="s">
        <v>29</v>
      </c>
      <c r="N139" s="570"/>
    </row>
    <row r="140" spans="1:14" ht="36" customHeight="1" thickBot="1">
      <c r="A140" s="83" t="s">
        <v>142</v>
      </c>
      <c r="B140" s="1223"/>
      <c r="C140" s="571" t="s">
        <v>18</v>
      </c>
      <c r="D140" s="572" t="s">
        <v>19</v>
      </c>
      <c r="E140" s="572" t="s">
        <v>11</v>
      </c>
      <c r="F140" s="572" t="s">
        <v>20</v>
      </c>
      <c r="G140" s="1225"/>
      <c r="H140" s="1215"/>
      <c r="I140" s="573" t="s">
        <v>13</v>
      </c>
      <c r="J140" s="573" t="s">
        <v>12</v>
      </c>
      <c r="K140" s="1218"/>
      <c r="L140" s="572" t="s">
        <v>108</v>
      </c>
      <c r="M140" s="574" t="s">
        <v>108</v>
      </c>
      <c r="N140" s="570"/>
    </row>
    <row r="141" spans="1:14" ht="13.5" customHeight="1" thickBot="1">
      <c r="A141" s="83" t="s">
        <v>142</v>
      </c>
      <c r="B141" s="47" t="s">
        <v>2</v>
      </c>
      <c r="C141" s="421">
        <v>0</v>
      </c>
      <c r="D141" s="421">
        <v>0</v>
      </c>
      <c r="E141" s="421">
        <v>0</v>
      </c>
      <c r="F141" s="419">
        <v>240.16</v>
      </c>
      <c r="G141" s="420">
        <v>123.42</v>
      </c>
      <c r="H141" s="419">
        <v>41.28</v>
      </c>
      <c r="I141" s="419">
        <v>6.12</v>
      </c>
      <c r="J141" s="419">
        <v>6.16</v>
      </c>
      <c r="K141" s="421">
        <v>14.93</v>
      </c>
      <c r="L141" s="418">
        <v>127.75</v>
      </c>
      <c r="M141" s="102">
        <v>45.36</v>
      </c>
      <c r="N141" s="570"/>
    </row>
    <row r="142" spans="1:14" ht="13.5" customHeight="1" thickBot="1">
      <c r="A142" s="391" t="s">
        <v>36</v>
      </c>
      <c r="B142" s="133" t="s">
        <v>9</v>
      </c>
      <c r="C142" s="767">
        <f aca="true" t="shared" si="25" ref="C142:M142">SUM(C141:C141)</f>
        <v>0</v>
      </c>
      <c r="D142" s="768">
        <f t="shared" si="25"/>
        <v>0</v>
      </c>
      <c r="E142" s="768">
        <f t="shared" si="25"/>
        <v>0</v>
      </c>
      <c r="F142" s="768">
        <f t="shared" si="25"/>
        <v>240.16</v>
      </c>
      <c r="G142" s="768">
        <f t="shared" si="25"/>
        <v>123.42</v>
      </c>
      <c r="H142" s="768">
        <f t="shared" si="25"/>
        <v>41.28</v>
      </c>
      <c r="I142" s="768">
        <f t="shared" si="25"/>
        <v>6.12</v>
      </c>
      <c r="J142" s="768">
        <f t="shared" si="25"/>
        <v>6.16</v>
      </c>
      <c r="K142" s="325">
        <f t="shared" si="25"/>
        <v>14.93</v>
      </c>
      <c r="L142" s="407">
        <f t="shared" si="25"/>
        <v>127.75</v>
      </c>
      <c r="M142" s="98">
        <f t="shared" si="25"/>
        <v>45.36</v>
      </c>
      <c r="N142" s="570"/>
    </row>
    <row r="143" spans="1:14" ht="15.75" customHeight="1" thickBot="1">
      <c r="A143" s="391"/>
      <c r="B143" s="400"/>
      <c r="C143" s="97" t="s">
        <v>220</v>
      </c>
      <c r="D143" s="570"/>
      <c r="E143" s="396"/>
      <c r="F143" s="396"/>
      <c r="G143" s="396"/>
      <c r="H143" s="396"/>
      <c r="I143" s="396"/>
      <c r="J143" s="396"/>
      <c r="K143" s="396"/>
      <c r="L143" s="396"/>
      <c r="M143" s="396"/>
      <c r="N143" s="570"/>
    </row>
    <row r="144" spans="1:14" ht="24.75" customHeight="1">
      <c r="A144" s="391"/>
      <c r="B144" s="1222" t="s">
        <v>14</v>
      </c>
      <c r="C144" s="1226" t="s">
        <v>110</v>
      </c>
      <c r="D144" s="1226"/>
      <c r="E144" s="1226"/>
      <c r="F144" s="1226"/>
      <c r="G144" s="1224" t="s">
        <v>15</v>
      </c>
      <c r="H144" s="1214" t="s">
        <v>0</v>
      </c>
      <c r="I144" s="1216" t="s">
        <v>111</v>
      </c>
      <c r="J144" s="1216"/>
      <c r="K144" s="1217" t="s">
        <v>205</v>
      </c>
      <c r="L144" s="456" t="s">
        <v>1</v>
      </c>
      <c r="M144" s="569" t="s">
        <v>29</v>
      </c>
      <c r="N144" s="570"/>
    </row>
    <row r="145" spans="1:14" ht="45.75" customHeight="1" thickBot="1">
      <c r="A145" s="391"/>
      <c r="B145" s="1223"/>
      <c r="C145" s="571" t="s">
        <v>18</v>
      </c>
      <c r="D145" s="572" t="s">
        <v>19</v>
      </c>
      <c r="E145" s="572" t="s">
        <v>11</v>
      </c>
      <c r="F145" s="572" t="s">
        <v>20</v>
      </c>
      <c r="G145" s="1225"/>
      <c r="H145" s="1215"/>
      <c r="I145" s="573" t="s">
        <v>13</v>
      </c>
      <c r="J145" s="573" t="s">
        <v>12</v>
      </c>
      <c r="K145" s="1218"/>
      <c r="L145" s="572" t="s">
        <v>108</v>
      </c>
      <c r="M145" s="574" t="s">
        <v>108</v>
      </c>
      <c r="N145" s="570"/>
    </row>
    <row r="146" spans="1:14" ht="13.5" customHeight="1" thickBot="1">
      <c r="A146" s="391"/>
      <c r="B146" s="47" t="s">
        <v>2</v>
      </c>
      <c r="C146" s="421">
        <v>0</v>
      </c>
      <c r="D146" s="421">
        <v>0</v>
      </c>
      <c r="E146" s="419">
        <v>16.71</v>
      </c>
      <c r="F146" s="419">
        <v>0</v>
      </c>
      <c r="G146" s="420">
        <v>5.8</v>
      </c>
      <c r="H146" s="419">
        <v>13.02</v>
      </c>
      <c r="I146" s="419">
        <v>0</v>
      </c>
      <c r="J146" s="419">
        <v>0</v>
      </c>
      <c r="K146" s="421">
        <v>55.41</v>
      </c>
      <c r="L146" s="418">
        <v>10.24</v>
      </c>
      <c r="M146" s="102">
        <v>19.15</v>
      </c>
      <c r="N146" s="570"/>
    </row>
    <row r="147" spans="1:14" ht="13.5" customHeight="1" thickBot="1">
      <c r="A147" s="391"/>
      <c r="B147" s="133" t="s">
        <v>9</v>
      </c>
      <c r="C147" s="325">
        <f aca="true" t="shared" si="26" ref="C147:M147">SUM(C146:C146)</f>
        <v>0</v>
      </c>
      <c r="D147" s="407">
        <f t="shared" si="26"/>
        <v>0</v>
      </c>
      <c r="E147" s="407">
        <f t="shared" si="26"/>
        <v>16.71</v>
      </c>
      <c r="F147" s="407">
        <f t="shared" si="26"/>
        <v>0</v>
      </c>
      <c r="G147" s="407">
        <f t="shared" si="26"/>
        <v>5.8</v>
      </c>
      <c r="H147" s="407">
        <f t="shared" si="26"/>
        <v>13.02</v>
      </c>
      <c r="I147" s="407">
        <f t="shared" si="26"/>
        <v>0</v>
      </c>
      <c r="J147" s="407">
        <f t="shared" si="26"/>
        <v>0</v>
      </c>
      <c r="K147" s="325">
        <f t="shared" si="26"/>
        <v>55.41</v>
      </c>
      <c r="L147" s="407">
        <f t="shared" si="26"/>
        <v>10.24</v>
      </c>
      <c r="M147" s="98">
        <f t="shared" si="26"/>
        <v>19.15</v>
      </c>
      <c r="N147" s="570"/>
    </row>
    <row r="148" spans="1:14" ht="13.5" customHeight="1" thickBot="1">
      <c r="A148" s="391"/>
      <c r="B148" s="400"/>
      <c r="C148" s="97" t="s">
        <v>221</v>
      </c>
      <c r="D148" s="570"/>
      <c r="E148" s="396"/>
      <c r="F148" s="396"/>
      <c r="G148" s="396"/>
      <c r="H148" s="396"/>
      <c r="I148" s="396"/>
      <c r="J148" s="396"/>
      <c r="K148" s="396"/>
      <c r="L148" s="396"/>
      <c r="M148" s="396"/>
      <c r="N148" s="570"/>
    </row>
    <row r="149" spans="1:14" ht="13.5" customHeight="1">
      <c r="A149" s="391"/>
      <c r="B149" s="1222" t="s">
        <v>206</v>
      </c>
      <c r="C149" s="1226" t="s">
        <v>110</v>
      </c>
      <c r="D149" s="1226"/>
      <c r="E149" s="1226"/>
      <c r="F149" s="1226"/>
      <c r="G149" s="1224" t="s">
        <v>15</v>
      </c>
      <c r="H149" s="1214" t="s">
        <v>0</v>
      </c>
      <c r="I149" s="1216" t="s">
        <v>111</v>
      </c>
      <c r="J149" s="1216"/>
      <c r="K149" s="1217" t="s">
        <v>205</v>
      </c>
      <c r="L149" s="456" t="s">
        <v>1</v>
      </c>
      <c r="M149" s="569" t="s">
        <v>29</v>
      </c>
      <c r="N149" s="570"/>
    </row>
    <row r="150" spans="1:14" ht="51" customHeight="1" thickBot="1">
      <c r="A150" s="391"/>
      <c r="B150" s="1223"/>
      <c r="C150" s="571" t="s">
        <v>18</v>
      </c>
      <c r="D150" s="572" t="s">
        <v>19</v>
      </c>
      <c r="E150" s="572" t="s">
        <v>11</v>
      </c>
      <c r="F150" s="572" t="s">
        <v>20</v>
      </c>
      <c r="G150" s="1225"/>
      <c r="H150" s="1215"/>
      <c r="I150" s="573" t="s">
        <v>13</v>
      </c>
      <c r="J150" s="573" t="s">
        <v>12</v>
      </c>
      <c r="K150" s="1218"/>
      <c r="L150" s="572" t="s">
        <v>108</v>
      </c>
      <c r="M150" s="574" t="s">
        <v>108</v>
      </c>
      <c r="N150" s="570"/>
    </row>
    <row r="151" spans="1:14" ht="13.5" customHeight="1" thickBot="1">
      <c r="A151" s="391"/>
      <c r="B151" s="47" t="s">
        <v>2</v>
      </c>
      <c r="C151" s="421">
        <v>0</v>
      </c>
      <c r="D151" s="421">
        <v>0</v>
      </c>
      <c r="E151" s="419">
        <v>0</v>
      </c>
      <c r="F151" s="419">
        <v>14.36</v>
      </c>
      <c r="G151" s="420">
        <v>131.35</v>
      </c>
      <c r="H151" s="419">
        <v>1.74</v>
      </c>
      <c r="I151" s="419">
        <v>0</v>
      </c>
      <c r="J151" s="419">
        <v>0</v>
      </c>
      <c r="K151" s="421">
        <v>0</v>
      </c>
      <c r="L151" s="418">
        <v>13.08</v>
      </c>
      <c r="M151" s="102">
        <v>3.82</v>
      </c>
      <c r="N151" s="570"/>
    </row>
    <row r="152" spans="1:14" ht="13.5" customHeight="1" thickBot="1">
      <c r="A152" s="391"/>
      <c r="B152" s="133" t="s">
        <v>9</v>
      </c>
      <c r="C152" s="325">
        <f aca="true" t="shared" si="27" ref="C152:M152">SUM(C151:C151)</f>
        <v>0</v>
      </c>
      <c r="D152" s="407">
        <f t="shared" si="27"/>
        <v>0</v>
      </c>
      <c r="E152" s="407">
        <f t="shared" si="27"/>
        <v>0</v>
      </c>
      <c r="F152" s="407">
        <f t="shared" si="27"/>
        <v>14.36</v>
      </c>
      <c r="G152" s="407">
        <f t="shared" si="27"/>
        <v>131.35</v>
      </c>
      <c r="H152" s="407">
        <f t="shared" si="27"/>
        <v>1.74</v>
      </c>
      <c r="I152" s="407">
        <f t="shared" si="27"/>
        <v>0</v>
      </c>
      <c r="J152" s="407">
        <f t="shared" si="27"/>
        <v>0</v>
      </c>
      <c r="K152" s="325">
        <f t="shared" si="27"/>
        <v>0</v>
      </c>
      <c r="L152" s="407">
        <f t="shared" si="27"/>
        <v>13.08</v>
      </c>
      <c r="M152" s="98">
        <f t="shared" si="27"/>
        <v>3.82</v>
      </c>
      <c r="N152" s="570"/>
    </row>
    <row r="153" spans="1:14" ht="15" customHeight="1" thickBot="1">
      <c r="A153" s="504" t="s">
        <v>142</v>
      </c>
      <c r="B153" s="570"/>
      <c r="C153" s="97" t="s">
        <v>168</v>
      </c>
      <c r="D153" s="570"/>
      <c r="E153" s="570"/>
      <c r="F153" s="570"/>
      <c r="G153" s="570"/>
      <c r="H153" s="570"/>
      <c r="I153" s="570"/>
      <c r="J153" s="570"/>
      <c r="K153" s="578"/>
      <c r="L153" s="570"/>
      <c r="M153" s="570"/>
      <c r="N153" s="651"/>
    </row>
    <row r="154" spans="1:14" ht="25.5" customHeight="1">
      <c r="A154" s="395" t="s">
        <v>142</v>
      </c>
      <c r="B154" s="1222" t="s">
        <v>206</v>
      </c>
      <c r="C154" s="1226" t="s">
        <v>110</v>
      </c>
      <c r="D154" s="1226"/>
      <c r="E154" s="1226"/>
      <c r="F154" s="1226"/>
      <c r="G154" s="1224" t="s">
        <v>15</v>
      </c>
      <c r="H154" s="1214" t="s">
        <v>0</v>
      </c>
      <c r="I154" s="1216" t="s">
        <v>111</v>
      </c>
      <c r="J154" s="1216"/>
      <c r="K154" s="1217" t="s">
        <v>205</v>
      </c>
      <c r="L154" s="456" t="s">
        <v>1</v>
      </c>
      <c r="M154" s="569" t="s">
        <v>29</v>
      </c>
      <c r="N154" s="570"/>
    </row>
    <row r="155" spans="1:14" ht="28.5" customHeight="1" thickBot="1">
      <c r="A155" s="395" t="s">
        <v>145</v>
      </c>
      <c r="B155" s="1223"/>
      <c r="C155" s="571" t="s">
        <v>18</v>
      </c>
      <c r="D155" s="572" t="s">
        <v>19</v>
      </c>
      <c r="E155" s="572" t="s">
        <v>11</v>
      </c>
      <c r="F155" s="572" t="s">
        <v>20</v>
      </c>
      <c r="G155" s="1225"/>
      <c r="H155" s="1215"/>
      <c r="I155" s="573" t="s">
        <v>13</v>
      </c>
      <c r="J155" s="573" t="s">
        <v>12</v>
      </c>
      <c r="K155" s="1218"/>
      <c r="L155" s="572" t="s">
        <v>108</v>
      </c>
      <c r="M155" s="574" t="s">
        <v>108</v>
      </c>
      <c r="N155" s="570"/>
    </row>
    <row r="156" spans="1:14" ht="12.75" customHeight="1">
      <c r="A156" s="83" t="s">
        <v>142</v>
      </c>
      <c r="B156" s="48" t="s">
        <v>2</v>
      </c>
      <c r="C156" s="418">
        <v>13.06</v>
      </c>
      <c r="D156" s="418">
        <v>12.39</v>
      </c>
      <c r="E156" s="419">
        <v>46.07</v>
      </c>
      <c r="F156" s="419">
        <v>38.01</v>
      </c>
      <c r="G156" s="419">
        <v>22.86</v>
      </c>
      <c r="H156" s="419">
        <v>6.15</v>
      </c>
      <c r="I156" s="419">
        <v>0</v>
      </c>
      <c r="J156" s="419">
        <v>40</v>
      </c>
      <c r="K156" s="497">
        <v>15.7</v>
      </c>
      <c r="L156" s="418">
        <v>41.72</v>
      </c>
      <c r="M156" s="102">
        <v>48.39</v>
      </c>
      <c r="N156" s="570"/>
    </row>
    <row r="157" spans="1:14" ht="13.5" customHeight="1" thickBot="1">
      <c r="A157" s="504" t="s">
        <v>39</v>
      </c>
      <c r="B157" s="460" t="s">
        <v>9</v>
      </c>
      <c r="C157" s="461">
        <f aca="true" t="shared" si="28" ref="C157:M157">SUM(C156:C156)</f>
        <v>13.06</v>
      </c>
      <c r="D157" s="462">
        <f t="shared" si="28"/>
        <v>12.39</v>
      </c>
      <c r="E157" s="462">
        <f t="shared" si="28"/>
        <v>46.07</v>
      </c>
      <c r="F157" s="462">
        <f t="shared" si="28"/>
        <v>38.01</v>
      </c>
      <c r="G157" s="462">
        <f t="shared" si="28"/>
        <v>22.86</v>
      </c>
      <c r="H157" s="462">
        <f t="shared" si="28"/>
        <v>6.15</v>
      </c>
      <c r="I157" s="462">
        <f t="shared" si="28"/>
        <v>0</v>
      </c>
      <c r="J157" s="462">
        <f t="shared" si="28"/>
        <v>40</v>
      </c>
      <c r="K157" s="498">
        <f t="shared" si="28"/>
        <v>15.7</v>
      </c>
      <c r="L157" s="462">
        <f t="shared" si="28"/>
        <v>41.72</v>
      </c>
      <c r="M157" s="463">
        <f t="shared" si="28"/>
        <v>48.39</v>
      </c>
      <c r="N157" s="570"/>
    </row>
    <row r="158" spans="1:14" ht="0.75" customHeight="1">
      <c r="A158" s="83" t="s">
        <v>142</v>
      </c>
      <c r="B158" s="570"/>
      <c r="C158" s="570"/>
      <c r="D158" s="570"/>
      <c r="E158" s="570"/>
      <c r="F158" s="570"/>
      <c r="G158" s="570"/>
      <c r="H158" s="570"/>
      <c r="I158" s="570"/>
      <c r="J158" s="570"/>
      <c r="K158" s="570"/>
      <c r="L158" s="570"/>
      <c r="M158" s="570"/>
      <c r="N158" s="570"/>
    </row>
    <row r="159" spans="1:14" ht="15" customHeight="1" thickBot="1">
      <c r="A159" s="391" t="s">
        <v>142</v>
      </c>
      <c r="B159" s="570"/>
      <c r="C159" s="97" t="s">
        <v>58</v>
      </c>
      <c r="D159" s="570"/>
      <c r="E159" s="570"/>
      <c r="F159" s="570"/>
      <c r="G159" s="570"/>
      <c r="H159" s="570"/>
      <c r="I159" s="570"/>
      <c r="J159" s="570"/>
      <c r="K159" s="578"/>
      <c r="L159" s="570"/>
      <c r="M159" s="570"/>
      <c r="N159" s="570"/>
    </row>
    <row r="160" spans="1:14" ht="27" customHeight="1">
      <c r="A160" s="83" t="s">
        <v>142</v>
      </c>
      <c r="B160" s="1222" t="s">
        <v>206</v>
      </c>
      <c r="C160" s="1269" t="s">
        <v>110</v>
      </c>
      <c r="D160" s="1226"/>
      <c r="E160" s="1226"/>
      <c r="F160" s="1226"/>
      <c r="G160" s="1224" t="s">
        <v>15</v>
      </c>
      <c r="H160" s="1214" t="s">
        <v>0</v>
      </c>
      <c r="I160" s="1216" t="s">
        <v>111</v>
      </c>
      <c r="J160" s="1216"/>
      <c r="K160" s="1217" t="s">
        <v>205</v>
      </c>
      <c r="L160" s="456" t="s">
        <v>1</v>
      </c>
      <c r="M160" s="569" t="s">
        <v>29</v>
      </c>
      <c r="N160" s="570"/>
    </row>
    <row r="161" spans="1:14" ht="41.25" customHeight="1" thickBot="1">
      <c r="A161" s="83" t="s">
        <v>142</v>
      </c>
      <c r="B161" s="1223"/>
      <c r="C161" s="581" t="s">
        <v>18</v>
      </c>
      <c r="D161" s="572" t="s">
        <v>19</v>
      </c>
      <c r="E161" s="572" t="s">
        <v>11</v>
      </c>
      <c r="F161" s="572" t="s">
        <v>20</v>
      </c>
      <c r="G161" s="1225"/>
      <c r="H161" s="1215"/>
      <c r="I161" s="573" t="s">
        <v>13</v>
      </c>
      <c r="J161" s="573" t="s">
        <v>12</v>
      </c>
      <c r="K161" s="1218"/>
      <c r="L161" s="572" t="s">
        <v>108</v>
      </c>
      <c r="M161" s="574" t="s">
        <v>108</v>
      </c>
      <c r="N161" s="580"/>
    </row>
    <row r="162" spans="1:14" ht="13.5" customHeight="1" thickBot="1">
      <c r="A162" s="83" t="s">
        <v>142</v>
      </c>
      <c r="B162" s="49" t="s">
        <v>2</v>
      </c>
      <c r="C162" s="1035">
        <v>0</v>
      </c>
      <c r="D162" s="1035">
        <v>0</v>
      </c>
      <c r="E162" s="419">
        <v>642.44</v>
      </c>
      <c r="F162" s="419">
        <v>0</v>
      </c>
      <c r="G162" s="420">
        <v>133.18</v>
      </c>
      <c r="H162" s="419">
        <v>14.01</v>
      </c>
      <c r="I162" s="419">
        <v>0</v>
      </c>
      <c r="J162" s="419">
        <v>0</v>
      </c>
      <c r="K162" s="497">
        <v>270</v>
      </c>
      <c r="L162" s="418">
        <v>108</v>
      </c>
      <c r="M162" s="102">
        <v>73.6</v>
      </c>
      <c r="N162" s="578"/>
    </row>
    <row r="163" spans="1:14" ht="16.5" customHeight="1" thickBot="1">
      <c r="A163" s="391" t="s">
        <v>36</v>
      </c>
      <c r="B163" s="133" t="s">
        <v>9</v>
      </c>
      <c r="C163" s="412">
        <f aca="true" t="shared" si="29" ref="C163:M163">SUM(C162:C162)</f>
        <v>0</v>
      </c>
      <c r="D163" s="412">
        <f t="shared" si="29"/>
        <v>0</v>
      </c>
      <c r="E163" s="412">
        <f t="shared" si="29"/>
        <v>642.44</v>
      </c>
      <c r="F163" s="412">
        <f t="shared" si="29"/>
        <v>0</v>
      </c>
      <c r="G163" s="412">
        <f t="shared" si="29"/>
        <v>133.18</v>
      </c>
      <c r="H163" s="412">
        <f t="shared" si="29"/>
        <v>14.01</v>
      </c>
      <c r="I163" s="412">
        <f t="shared" si="29"/>
        <v>0</v>
      </c>
      <c r="J163" s="412">
        <f t="shared" si="29"/>
        <v>0</v>
      </c>
      <c r="K163" s="492">
        <f t="shared" si="29"/>
        <v>270</v>
      </c>
      <c r="L163" s="412">
        <f t="shared" si="29"/>
        <v>108</v>
      </c>
      <c r="M163" s="412">
        <f t="shared" si="29"/>
        <v>73.6</v>
      </c>
      <c r="N163" s="578"/>
    </row>
    <row r="164" spans="1:14" ht="16.5" customHeight="1">
      <c r="A164" s="83" t="s">
        <v>142</v>
      </c>
      <c r="B164" s="1227" t="s">
        <v>222</v>
      </c>
      <c r="C164" s="1227"/>
      <c r="D164" s="1227"/>
      <c r="E164" s="1227"/>
      <c r="F164" s="396"/>
      <c r="G164" s="396"/>
      <c r="H164" s="396"/>
      <c r="I164" s="396"/>
      <c r="J164" s="396"/>
      <c r="K164" s="396"/>
      <c r="L164" s="396"/>
      <c r="M164" s="396"/>
      <c r="N164" s="578"/>
    </row>
    <row r="165" spans="1:14" ht="9.75" customHeight="1" thickBot="1">
      <c r="A165" s="391" t="s">
        <v>142</v>
      </c>
      <c r="B165" s="570"/>
      <c r="C165" s="97" t="s">
        <v>49</v>
      </c>
      <c r="D165" s="570"/>
      <c r="E165" s="570"/>
      <c r="F165" s="570"/>
      <c r="G165" s="570"/>
      <c r="H165" s="570"/>
      <c r="I165" s="570"/>
      <c r="J165" s="570"/>
      <c r="K165" s="578"/>
      <c r="L165" s="570"/>
      <c r="M165" s="570"/>
      <c r="N165" s="570"/>
    </row>
    <row r="166" spans="1:14" ht="23.25" customHeight="1">
      <c r="A166" s="83" t="s">
        <v>142</v>
      </c>
      <c r="B166" s="1222" t="s">
        <v>206</v>
      </c>
      <c r="C166" s="1226" t="s">
        <v>110</v>
      </c>
      <c r="D166" s="1226"/>
      <c r="E166" s="1226"/>
      <c r="F166" s="1226"/>
      <c r="G166" s="1224" t="s">
        <v>15</v>
      </c>
      <c r="H166" s="1214" t="s">
        <v>0</v>
      </c>
      <c r="I166" s="1216" t="s">
        <v>111</v>
      </c>
      <c r="J166" s="1216"/>
      <c r="K166" s="1217" t="s">
        <v>205</v>
      </c>
      <c r="L166" s="456" t="s">
        <v>1</v>
      </c>
      <c r="M166" s="569" t="s">
        <v>29</v>
      </c>
      <c r="N166" s="570"/>
    </row>
    <row r="167" spans="1:14" ht="38.25" customHeight="1" thickBot="1">
      <c r="A167" s="83" t="s">
        <v>142</v>
      </c>
      <c r="B167" s="1223"/>
      <c r="C167" s="571" t="s">
        <v>18</v>
      </c>
      <c r="D167" s="572" t="s">
        <v>19</v>
      </c>
      <c r="E167" s="572" t="s">
        <v>11</v>
      </c>
      <c r="F167" s="572" t="s">
        <v>20</v>
      </c>
      <c r="G167" s="1225"/>
      <c r="H167" s="1215"/>
      <c r="I167" s="573" t="s">
        <v>13</v>
      </c>
      <c r="J167" s="573" t="s">
        <v>12</v>
      </c>
      <c r="K167" s="1218"/>
      <c r="L167" s="572" t="s">
        <v>108</v>
      </c>
      <c r="M167" s="574" t="s">
        <v>108</v>
      </c>
      <c r="N167" s="570"/>
    </row>
    <row r="168" spans="1:14" ht="13.5" customHeight="1" thickBot="1">
      <c r="A168" s="83" t="s">
        <v>142</v>
      </c>
      <c r="B168" s="373" t="s">
        <v>2</v>
      </c>
      <c r="C168" s="423">
        <v>0</v>
      </c>
      <c r="D168" s="423">
        <v>0</v>
      </c>
      <c r="E168" s="423">
        <v>32.42</v>
      </c>
      <c r="F168" s="423">
        <v>24.31</v>
      </c>
      <c r="G168" s="423">
        <v>40.9</v>
      </c>
      <c r="H168" s="423">
        <v>9.04</v>
      </c>
      <c r="I168" s="423">
        <v>0</v>
      </c>
      <c r="J168" s="423">
        <v>0</v>
      </c>
      <c r="K168" s="496">
        <v>54</v>
      </c>
      <c r="L168" s="422">
        <v>14.3</v>
      </c>
      <c r="M168" s="424">
        <v>25.2</v>
      </c>
      <c r="N168" s="570"/>
    </row>
    <row r="169" spans="1:14" ht="13.5" thickBot="1">
      <c r="A169" s="391" t="s">
        <v>36</v>
      </c>
      <c r="B169" s="133" t="s">
        <v>9</v>
      </c>
      <c r="C169" s="412">
        <f aca="true" t="shared" si="30" ref="C169:M169">SUM(C168:C168)</f>
        <v>0</v>
      </c>
      <c r="D169" s="407">
        <f t="shared" si="30"/>
        <v>0</v>
      </c>
      <c r="E169" s="407">
        <f t="shared" si="30"/>
        <v>32.42</v>
      </c>
      <c r="F169" s="407">
        <f t="shared" si="30"/>
        <v>24.31</v>
      </c>
      <c r="G169" s="407">
        <f t="shared" si="30"/>
        <v>40.9</v>
      </c>
      <c r="H169" s="407">
        <f t="shared" si="30"/>
        <v>9.04</v>
      </c>
      <c r="I169" s="407">
        <f t="shared" si="30"/>
        <v>0</v>
      </c>
      <c r="J169" s="407">
        <f t="shared" si="30"/>
        <v>0</v>
      </c>
      <c r="K169" s="492">
        <f t="shared" si="30"/>
        <v>54</v>
      </c>
      <c r="L169" s="407">
        <f t="shared" si="30"/>
        <v>14.3</v>
      </c>
      <c r="M169" s="98">
        <f t="shared" si="30"/>
        <v>25.2</v>
      </c>
      <c r="N169" s="570"/>
    </row>
    <row r="170" spans="1:14" ht="0.75" customHeight="1">
      <c r="A170" s="391"/>
      <c r="B170" s="400"/>
      <c r="C170" s="396"/>
      <c r="D170" s="396"/>
      <c r="E170" s="396"/>
      <c r="F170" s="396"/>
      <c r="G170" s="396"/>
      <c r="H170" s="396"/>
      <c r="I170" s="396"/>
      <c r="J170" s="396"/>
      <c r="K170" s="396"/>
      <c r="L170" s="396"/>
      <c r="M170" s="396"/>
      <c r="N170" s="570"/>
    </row>
    <row r="171" spans="1:14" ht="16.5" customHeight="1" thickBot="1">
      <c r="A171" s="391" t="s">
        <v>142</v>
      </c>
      <c r="B171" s="570"/>
      <c r="C171" s="97" t="s">
        <v>74</v>
      </c>
      <c r="D171" s="570"/>
      <c r="E171" s="570"/>
      <c r="F171" s="570"/>
      <c r="G171" s="570"/>
      <c r="H171" s="570"/>
      <c r="I171" s="570"/>
      <c r="J171" s="570"/>
      <c r="K171" s="578"/>
      <c r="L171" s="570"/>
      <c r="M171" s="570"/>
      <c r="N171" s="570"/>
    </row>
    <row r="172" spans="1:14" ht="23.25" customHeight="1">
      <c r="A172" s="83" t="s">
        <v>142</v>
      </c>
      <c r="B172" s="1222" t="s">
        <v>206</v>
      </c>
      <c r="C172" s="1226" t="s">
        <v>110</v>
      </c>
      <c r="D172" s="1226"/>
      <c r="E172" s="1226"/>
      <c r="F172" s="1226"/>
      <c r="G172" s="1224" t="s">
        <v>15</v>
      </c>
      <c r="H172" s="1214" t="s">
        <v>0</v>
      </c>
      <c r="I172" s="1216" t="s">
        <v>111</v>
      </c>
      <c r="J172" s="1216"/>
      <c r="K172" s="1217" t="s">
        <v>205</v>
      </c>
      <c r="L172" s="456" t="s">
        <v>1</v>
      </c>
      <c r="M172" s="569" t="s">
        <v>29</v>
      </c>
      <c r="N172" s="570"/>
    </row>
    <row r="173" spans="1:14" ht="43.5" customHeight="1" thickBot="1">
      <c r="A173" s="83" t="s">
        <v>142</v>
      </c>
      <c r="B173" s="1223"/>
      <c r="C173" s="571" t="s">
        <v>18</v>
      </c>
      <c r="D173" s="572" t="s">
        <v>19</v>
      </c>
      <c r="E173" s="572" t="s">
        <v>11</v>
      </c>
      <c r="F173" s="572" t="s">
        <v>20</v>
      </c>
      <c r="G173" s="1225"/>
      <c r="H173" s="1215"/>
      <c r="I173" s="573" t="s">
        <v>13</v>
      </c>
      <c r="J173" s="573" t="s">
        <v>12</v>
      </c>
      <c r="K173" s="1218"/>
      <c r="L173" s="572" t="s">
        <v>108</v>
      </c>
      <c r="M173" s="574" t="s">
        <v>108</v>
      </c>
      <c r="N173" s="570"/>
    </row>
    <row r="174" spans="1:14" ht="12.75" customHeight="1">
      <c r="A174" s="83" t="s">
        <v>142</v>
      </c>
      <c r="B174" s="576" t="s">
        <v>8</v>
      </c>
      <c r="C174" s="1036">
        <v>0</v>
      </c>
      <c r="D174" s="1036">
        <v>0</v>
      </c>
      <c r="E174" s="1036">
        <v>0</v>
      </c>
      <c r="F174" s="413">
        <v>321.64</v>
      </c>
      <c r="G174" s="413">
        <v>254.9</v>
      </c>
      <c r="H174" s="413">
        <v>51.21</v>
      </c>
      <c r="I174" s="414">
        <v>110.88</v>
      </c>
      <c r="J174" s="414">
        <v>110.88</v>
      </c>
      <c r="K174" s="425">
        <v>496.06</v>
      </c>
      <c r="L174" s="413">
        <v>170.28</v>
      </c>
      <c r="M174" s="426">
        <v>79.68</v>
      </c>
      <c r="N174" s="570"/>
    </row>
    <row r="175" spans="1:14" ht="12.75" customHeight="1">
      <c r="A175" s="83" t="s">
        <v>142</v>
      </c>
      <c r="B175" s="44" t="s">
        <v>3</v>
      </c>
      <c r="C175" s="1041">
        <v>0</v>
      </c>
      <c r="D175" s="1041">
        <v>0</v>
      </c>
      <c r="E175" s="1041">
        <v>0</v>
      </c>
      <c r="F175" s="428">
        <v>417.46</v>
      </c>
      <c r="G175" s="428">
        <v>225.43</v>
      </c>
      <c r="H175" s="428">
        <v>80.68</v>
      </c>
      <c r="I175" s="429">
        <v>117.44</v>
      </c>
      <c r="J175" s="429">
        <v>123.4</v>
      </c>
      <c r="K175" s="427">
        <v>467.79</v>
      </c>
      <c r="L175" s="428">
        <v>212.04</v>
      </c>
      <c r="M175" s="430">
        <v>77.85</v>
      </c>
      <c r="N175" s="570"/>
    </row>
    <row r="176" spans="1:14" ht="13.5" customHeight="1" thickBot="1">
      <c r="A176" s="83" t="s">
        <v>142</v>
      </c>
      <c r="B176" s="1145" t="s">
        <v>5</v>
      </c>
      <c r="C176" s="1041">
        <v>0</v>
      </c>
      <c r="D176" s="1041">
        <v>0</v>
      </c>
      <c r="E176" s="1041">
        <v>0</v>
      </c>
      <c r="F176" s="432">
        <v>281.75</v>
      </c>
      <c r="G176" s="432">
        <v>225.43</v>
      </c>
      <c r="H176" s="432">
        <v>80.68</v>
      </c>
      <c r="I176" s="432">
        <v>98.56</v>
      </c>
      <c r="J176" s="432">
        <v>98.56</v>
      </c>
      <c r="K176" s="433">
        <v>467.79</v>
      </c>
      <c r="L176" s="431">
        <v>172.44</v>
      </c>
      <c r="M176" s="434">
        <v>63.09</v>
      </c>
      <c r="N176" s="570"/>
    </row>
    <row r="177" spans="1:14" ht="13.5" customHeight="1" thickBot="1">
      <c r="A177" s="391" t="s">
        <v>36</v>
      </c>
      <c r="B177" s="133" t="s">
        <v>9</v>
      </c>
      <c r="C177" s="325">
        <f>C174+C176+C175</f>
        <v>0</v>
      </c>
      <c r="D177" s="325">
        <f aca="true" t="shared" si="31" ref="D177:M177">D174+D176+D175</f>
        <v>0</v>
      </c>
      <c r="E177" s="325">
        <f t="shared" si="31"/>
        <v>0</v>
      </c>
      <c r="F177" s="325">
        <f t="shared" si="31"/>
        <v>1020.8499999999999</v>
      </c>
      <c r="G177" s="325">
        <f t="shared" si="31"/>
        <v>705.76</v>
      </c>
      <c r="H177" s="325">
        <f t="shared" si="31"/>
        <v>212.57000000000002</v>
      </c>
      <c r="I177" s="325">
        <f t="shared" si="31"/>
        <v>326.88</v>
      </c>
      <c r="J177" s="325">
        <f t="shared" si="31"/>
        <v>332.84000000000003</v>
      </c>
      <c r="K177" s="325">
        <f t="shared" si="31"/>
        <v>1431.64</v>
      </c>
      <c r="L177" s="325">
        <f t="shared" si="31"/>
        <v>554.76</v>
      </c>
      <c r="M177" s="103">
        <f t="shared" si="31"/>
        <v>220.62</v>
      </c>
      <c r="N177" s="570"/>
    </row>
    <row r="178" spans="1:14" ht="16.5" customHeight="1" thickBot="1">
      <c r="A178" s="391" t="s">
        <v>142</v>
      </c>
      <c r="B178" s="570"/>
      <c r="C178" s="97" t="s">
        <v>150</v>
      </c>
      <c r="D178" s="570"/>
      <c r="E178" s="570"/>
      <c r="F178" s="570"/>
      <c r="G178" s="570"/>
      <c r="H178" s="570"/>
      <c r="I178" s="570"/>
      <c r="J178" s="570"/>
      <c r="K178" s="578"/>
      <c r="L178" s="570"/>
      <c r="M178" s="570"/>
      <c r="N178" s="570"/>
    </row>
    <row r="179" spans="1:14" ht="21.75" customHeight="1">
      <c r="A179" s="83" t="s">
        <v>142</v>
      </c>
      <c r="B179" s="1222" t="s">
        <v>14</v>
      </c>
      <c r="C179" s="1226" t="s">
        <v>110</v>
      </c>
      <c r="D179" s="1226"/>
      <c r="E179" s="1226"/>
      <c r="F179" s="1226"/>
      <c r="G179" s="1224" t="s">
        <v>15</v>
      </c>
      <c r="H179" s="1214" t="s">
        <v>0</v>
      </c>
      <c r="I179" s="1216" t="s">
        <v>111</v>
      </c>
      <c r="J179" s="1216"/>
      <c r="K179" s="1217" t="s">
        <v>205</v>
      </c>
      <c r="L179" s="456" t="s">
        <v>1</v>
      </c>
      <c r="M179" s="569" t="s">
        <v>29</v>
      </c>
      <c r="N179" s="570"/>
    </row>
    <row r="180" spans="1:14" ht="39" customHeight="1" thickBot="1">
      <c r="A180" s="83" t="s">
        <v>142</v>
      </c>
      <c r="B180" s="1223"/>
      <c r="C180" s="571" t="s">
        <v>18</v>
      </c>
      <c r="D180" s="572" t="s">
        <v>19</v>
      </c>
      <c r="E180" s="572" t="s">
        <v>11</v>
      </c>
      <c r="F180" s="572" t="s">
        <v>20</v>
      </c>
      <c r="G180" s="1225"/>
      <c r="H180" s="1215"/>
      <c r="I180" s="573" t="s">
        <v>13</v>
      </c>
      <c r="J180" s="573" t="s">
        <v>12</v>
      </c>
      <c r="K180" s="1218"/>
      <c r="L180" s="572" t="s">
        <v>108</v>
      </c>
      <c r="M180" s="574" t="s">
        <v>108</v>
      </c>
      <c r="N180" s="570"/>
    </row>
    <row r="181" spans="1:14" ht="12.75" customHeight="1">
      <c r="A181" s="83" t="s">
        <v>142</v>
      </c>
      <c r="B181" s="576" t="s">
        <v>8</v>
      </c>
      <c r="C181" s="1036">
        <v>0</v>
      </c>
      <c r="D181" s="1036">
        <v>0</v>
      </c>
      <c r="E181" s="1036">
        <v>0</v>
      </c>
      <c r="F181" s="413">
        <v>234.98</v>
      </c>
      <c r="G181" s="419">
        <v>225.41</v>
      </c>
      <c r="H181" s="413">
        <v>77.31</v>
      </c>
      <c r="I181" s="464">
        <v>86.24</v>
      </c>
      <c r="J181" s="414">
        <v>86.24</v>
      </c>
      <c r="K181" s="493">
        <v>437.2</v>
      </c>
      <c r="L181" s="414">
        <v>181.1</v>
      </c>
      <c r="M181" s="426">
        <v>90</v>
      </c>
      <c r="N181" s="570"/>
    </row>
    <row r="182" spans="1:14" ht="12.75" customHeight="1">
      <c r="A182" s="83" t="s">
        <v>142</v>
      </c>
      <c r="B182" s="44" t="s">
        <v>3</v>
      </c>
      <c r="C182" s="1041">
        <v>0</v>
      </c>
      <c r="D182" s="1041">
        <v>0</v>
      </c>
      <c r="E182" s="1041">
        <v>0</v>
      </c>
      <c r="F182" s="428">
        <v>482.74</v>
      </c>
      <c r="G182" s="435">
        <v>225.21</v>
      </c>
      <c r="H182" s="413">
        <v>77.31</v>
      </c>
      <c r="I182" s="428">
        <v>160.16</v>
      </c>
      <c r="J182" s="429">
        <v>159.96</v>
      </c>
      <c r="K182" s="494">
        <v>569.2</v>
      </c>
      <c r="L182" s="429">
        <v>271.7</v>
      </c>
      <c r="M182" s="430">
        <v>107</v>
      </c>
      <c r="N182" s="570"/>
    </row>
    <row r="183" spans="1:14" ht="13.5" customHeight="1" thickBot="1">
      <c r="A183" s="83" t="s">
        <v>142</v>
      </c>
      <c r="B183" s="436" t="s">
        <v>5</v>
      </c>
      <c r="C183" s="437">
        <v>30.77</v>
      </c>
      <c r="D183" s="432">
        <v>0</v>
      </c>
      <c r="E183" s="432">
        <v>0</v>
      </c>
      <c r="F183" s="432">
        <v>211.87</v>
      </c>
      <c r="G183" s="432">
        <v>225.21</v>
      </c>
      <c r="H183" s="438">
        <v>77.31</v>
      </c>
      <c r="I183" s="432">
        <v>80.08</v>
      </c>
      <c r="J183" s="432">
        <v>185.4</v>
      </c>
      <c r="K183" s="495">
        <v>437.2</v>
      </c>
      <c r="L183" s="432">
        <v>169.1</v>
      </c>
      <c r="M183" s="434">
        <v>64</v>
      </c>
      <c r="N183" s="570"/>
    </row>
    <row r="184" spans="1:14" ht="13.5" customHeight="1" thickBot="1">
      <c r="A184" s="391" t="s">
        <v>36</v>
      </c>
      <c r="B184" s="133" t="s">
        <v>9</v>
      </c>
      <c r="C184" s="325">
        <f>C181+C182+C183</f>
        <v>30.77</v>
      </c>
      <c r="D184" s="325">
        <f aca="true" t="shared" si="32" ref="D184:L184">D181+D182+D183</f>
        <v>0</v>
      </c>
      <c r="E184" s="325">
        <f t="shared" si="32"/>
        <v>0</v>
      </c>
      <c r="F184" s="325">
        <f t="shared" si="32"/>
        <v>929.59</v>
      </c>
      <c r="G184" s="325">
        <f t="shared" si="32"/>
        <v>675.83</v>
      </c>
      <c r="H184" s="325">
        <f t="shared" si="32"/>
        <v>231.93</v>
      </c>
      <c r="I184" s="325">
        <f t="shared" si="32"/>
        <v>326.47999999999996</v>
      </c>
      <c r="J184" s="325">
        <f t="shared" si="32"/>
        <v>431.6</v>
      </c>
      <c r="K184" s="492">
        <f t="shared" si="32"/>
        <v>1443.6000000000001</v>
      </c>
      <c r="L184" s="325">
        <f t="shared" si="32"/>
        <v>621.9</v>
      </c>
      <c r="M184" s="325">
        <f>M181+M182+M183</f>
        <v>261</v>
      </c>
      <c r="N184" s="570"/>
    </row>
    <row r="185" spans="1:14" ht="15" customHeight="1" thickBot="1">
      <c r="A185" s="391" t="s">
        <v>142</v>
      </c>
      <c r="B185" s="570"/>
      <c r="C185" s="97" t="s">
        <v>71</v>
      </c>
      <c r="D185" s="570"/>
      <c r="E185" s="570"/>
      <c r="F185" s="570"/>
      <c r="G185" s="570"/>
      <c r="H185" s="570"/>
      <c r="I185" s="570"/>
      <c r="J185" s="570"/>
      <c r="K185" s="578"/>
      <c r="L185" s="570"/>
      <c r="M185" s="570"/>
      <c r="N185" s="570"/>
    </row>
    <row r="186" spans="1:14" ht="23.25" customHeight="1">
      <c r="A186" s="83" t="s">
        <v>142</v>
      </c>
      <c r="B186" s="1222" t="s">
        <v>206</v>
      </c>
      <c r="C186" s="1226" t="s">
        <v>110</v>
      </c>
      <c r="D186" s="1226"/>
      <c r="E186" s="1226"/>
      <c r="F186" s="1266"/>
      <c r="G186" s="1255" t="s">
        <v>15</v>
      </c>
      <c r="H186" s="1255" t="s">
        <v>0</v>
      </c>
      <c r="I186" s="1257" t="s">
        <v>111</v>
      </c>
      <c r="J186" s="1226"/>
      <c r="K186" s="1217" t="s">
        <v>205</v>
      </c>
      <c r="L186" s="456" t="s">
        <v>1</v>
      </c>
      <c r="M186" s="582" t="s">
        <v>29</v>
      </c>
      <c r="N186" s="457" t="s">
        <v>117</v>
      </c>
    </row>
    <row r="187" spans="1:14" ht="32.25" customHeight="1" thickBot="1">
      <c r="A187" s="83" t="s">
        <v>142</v>
      </c>
      <c r="B187" s="1223"/>
      <c r="C187" s="444" t="s">
        <v>18</v>
      </c>
      <c r="D187" s="445" t="s">
        <v>19</v>
      </c>
      <c r="E187" s="445" t="s">
        <v>11</v>
      </c>
      <c r="F187" s="445" t="s">
        <v>20</v>
      </c>
      <c r="G187" s="1258"/>
      <c r="H187" s="1258"/>
      <c r="I187" s="446" t="s">
        <v>13</v>
      </c>
      <c r="J187" s="446" t="s">
        <v>12</v>
      </c>
      <c r="K187" s="1218"/>
      <c r="L187" s="445" t="s">
        <v>108</v>
      </c>
      <c r="M187" s="453" t="s">
        <v>108</v>
      </c>
      <c r="N187" s="451" t="s">
        <v>108</v>
      </c>
    </row>
    <row r="188" spans="1:14" ht="13.5" customHeight="1" thickBot="1">
      <c r="A188" s="83" t="s">
        <v>142</v>
      </c>
      <c r="B188" s="84" t="s">
        <v>2</v>
      </c>
      <c r="C188" s="439">
        <v>28.98</v>
      </c>
      <c r="D188" s="440">
        <v>0</v>
      </c>
      <c r="E188" s="440">
        <v>69.95</v>
      </c>
      <c r="F188" s="440">
        <v>0</v>
      </c>
      <c r="G188" s="440">
        <v>70.05</v>
      </c>
      <c r="H188" s="440">
        <v>11.25</v>
      </c>
      <c r="I188" s="440">
        <v>0</v>
      </c>
      <c r="J188" s="440">
        <v>21.99</v>
      </c>
      <c r="K188" s="499">
        <v>281.23</v>
      </c>
      <c r="L188" s="439">
        <v>36.5</v>
      </c>
      <c r="M188" s="441">
        <v>62.8</v>
      </c>
      <c r="N188" s="99">
        <v>11.02</v>
      </c>
    </row>
    <row r="189" spans="1:14" ht="13.5" thickBot="1">
      <c r="A189" s="391" t="s">
        <v>36</v>
      </c>
      <c r="B189" s="465" t="s">
        <v>9</v>
      </c>
      <c r="C189" s="462">
        <f aca="true" t="shared" si="33" ref="C189:M189">SUM(C188:C188)</f>
        <v>28.98</v>
      </c>
      <c r="D189" s="462">
        <f t="shared" si="33"/>
        <v>0</v>
      </c>
      <c r="E189" s="462">
        <f t="shared" si="33"/>
        <v>69.95</v>
      </c>
      <c r="F189" s="462">
        <f t="shared" si="33"/>
        <v>0</v>
      </c>
      <c r="G189" s="462">
        <f t="shared" si="33"/>
        <v>70.05</v>
      </c>
      <c r="H189" s="462">
        <f t="shared" si="33"/>
        <v>11.25</v>
      </c>
      <c r="I189" s="462">
        <f t="shared" si="33"/>
        <v>0</v>
      </c>
      <c r="J189" s="462">
        <f t="shared" si="33"/>
        <v>21.99</v>
      </c>
      <c r="K189" s="498">
        <f t="shared" si="33"/>
        <v>281.23</v>
      </c>
      <c r="L189" s="462">
        <f t="shared" si="33"/>
        <v>36.5</v>
      </c>
      <c r="M189" s="466">
        <f t="shared" si="33"/>
        <v>62.8</v>
      </c>
      <c r="N189" s="463">
        <f>SUM(N188)</f>
        <v>11.02</v>
      </c>
    </row>
    <row r="190" spans="1:14" ht="16.5" customHeight="1" thickBot="1">
      <c r="A190" s="391" t="s">
        <v>142</v>
      </c>
      <c r="B190" s="570"/>
      <c r="C190" s="97" t="s">
        <v>50</v>
      </c>
      <c r="D190" s="570"/>
      <c r="E190" s="570"/>
      <c r="F190" s="570"/>
      <c r="G190" s="570"/>
      <c r="H190" s="570"/>
      <c r="I190" s="570"/>
      <c r="J190" s="570"/>
      <c r="K190" s="578"/>
      <c r="L190" s="570"/>
      <c r="M190" s="570"/>
      <c r="N190" s="570"/>
    </row>
    <row r="191" spans="1:14" ht="23.25" customHeight="1">
      <c r="A191" s="83" t="s">
        <v>142</v>
      </c>
      <c r="B191" s="1264" t="s">
        <v>14</v>
      </c>
      <c r="C191" s="1216" t="s">
        <v>110</v>
      </c>
      <c r="D191" s="1216"/>
      <c r="E191" s="1216"/>
      <c r="F191" s="1216"/>
      <c r="G191" s="1214" t="s">
        <v>15</v>
      </c>
      <c r="H191" s="1214" t="s">
        <v>0</v>
      </c>
      <c r="I191" s="1216" t="s">
        <v>111</v>
      </c>
      <c r="J191" s="1216"/>
      <c r="K191" s="1217" t="s">
        <v>205</v>
      </c>
      <c r="L191" s="454" t="s">
        <v>1</v>
      </c>
      <c r="M191" s="454" t="s">
        <v>29</v>
      </c>
      <c r="N191" s="457" t="s">
        <v>117</v>
      </c>
    </row>
    <row r="192" spans="1:14" ht="36" customHeight="1" thickBot="1">
      <c r="A192" s="83" t="s">
        <v>142</v>
      </c>
      <c r="B192" s="1265"/>
      <c r="C192" s="572" t="s">
        <v>18</v>
      </c>
      <c r="D192" s="572" t="s">
        <v>19</v>
      </c>
      <c r="E192" s="572" t="s">
        <v>11</v>
      </c>
      <c r="F192" s="572" t="s">
        <v>20</v>
      </c>
      <c r="G192" s="1215"/>
      <c r="H192" s="1215"/>
      <c r="I192" s="573" t="s">
        <v>13</v>
      </c>
      <c r="J192" s="573" t="s">
        <v>12</v>
      </c>
      <c r="K192" s="1218"/>
      <c r="L192" s="572" t="s">
        <v>108</v>
      </c>
      <c r="M192" s="572" t="s">
        <v>108</v>
      </c>
      <c r="N192" s="574" t="s">
        <v>108</v>
      </c>
    </row>
    <row r="193" spans="1:14" ht="12.75" customHeight="1">
      <c r="A193" s="83" t="s">
        <v>142</v>
      </c>
      <c r="B193" s="448" t="s">
        <v>8</v>
      </c>
      <c r="C193" s="413">
        <v>28.24</v>
      </c>
      <c r="D193" s="1038">
        <v>0</v>
      </c>
      <c r="E193" s="413">
        <v>0.87</v>
      </c>
      <c r="F193" s="413">
        <v>476.28</v>
      </c>
      <c r="G193" s="419">
        <v>226.1</v>
      </c>
      <c r="H193" s="413">
        <v>21.17</v>
      </c>
      <c r="I193" s="413">
        <v>29.3</v>
      </c>
      <c r="J193" s="414">
        <v>29.9</v>
      </c>
      <c r="K193" s="489">
        <v>71.7</v>
      </c>
      <c r="L193" s="414">
        <v>246.5</v>
      </c>
      <c r="M193" s="413">
        <v>226.38</v>
      </c>
      <c r="N193" s="989">
        <v>0</v>
      </c>
    </row>
    <row r="194" spans="1:14" ht="12.75" customHeight="1">
      <c r="A194" s="83" t="s">
        <v>142</v>
      </c>
      <c r="B194" s="85" t="s">
        <v>3</v>
      </c>
      <c r="C194" s="428">
        <v>24.7</v>
      </c>
      <c r="D194" s="428">
        <v>106.26</v>
      </c>
      <c r="E194" s="428">
        <v>127.53</v>
      </c>
      <c r="F194" s="428">
        <v>307.91</v>
      </c>
      <c r="G194" s="435">
        <v>198.28</v>
      </c>
      <c r="H194" s="428">
        <v>23.18</v>
      </c>
      <c r="I194" s="428">
        <v>29.3</v>
      </c>
      <c r="J194" s="414">
        <v>29.9</v>
      </c>
      <c r="K194" s="490">
        <v>67.95</v>
      </c>
      <c r="L194" s="429">
        <v>387.64</v>
      </c>
      <c r="M194" s="428">
        <v>225.17</v>
      </c>
      <c r="N194" s="467">
        <v>23.68</v>
      </c>
    </row>
    <row r="195" spans="1:14" ht="12.75" customHeight="1">
      <c r="A195" s="83" t="s">
        <v>142</v>
      </c>
      <c r="B195" s="85" t="s">
        <v>5</v>
      </c>
      <c r="C195" s="428">
        <v>45</v>
      </c>
      <c r="D195" s="428">
        <v>15.05</v>
      </c>
      <c r="E195" s="989">
        <v>0</v>
      </c>
      <c r="F195" s="428">
        <v>501.12</v>
      </c>
      <c r="G195" s="435">
        <v>183.12</v>
      </c>
      <c r="H195" s="428">
        <v>23.03</v>
      </c>
      <c r="I195" s="989">
        <v>0</v>
      </c>
      <c r="J195" s="992">
        <v>0</v>
      </c>
      <c r="K195" s="490">
        <v>80.56</v>
      </c>
      <c r="L195" s="429">
        <v>340.63</v>
      </c>
      <c r="M195" s="428">
        <v>191.2</v>
      </c>
      <c r="N195" s="989">
        <v>0</v>
      </c>
    </row>
    <row r="196" spans="1:14" ht="13.5" customHeight="1" thickBot="1">
      <c r="A196" s="83" t="s">
        <v>142</v>
      </c>
      <c r="B196" s="86" t="s">
        <v>6</v>
      </c>
      <c r="C196" s="432">
        <v>0</v>
      </c>
      <c r="D196" s="431">
        <v>137.91</v>
      </c>
      <c r="E196" s="989">
        <v>0</v>
      </c>
      <c r="F196" s="432">
        <v>425.65</v>
      </c>
      <c r="G196" s="432">
        <v>179</v>
      </c>
      <c r="H196" s="432">
        <v>21.95</v>
      </c>
      <c r="I196" s="432">
        <v>8.1</v>
      </c>
      <c r="J196" s="432">
        <v>38.9</v>
      </c>
      <c r="K196" s="491">
        <v>70</v>
      </c>
      <c r="L196" s="432">
        <v>387.54</v>
      </c>
      <c r="M196" s="431">
        <v>179.64</v>
      </c>
      <c r="N196" s="989">
        <v>0</v>
      </c>
    </row>
    <row r="197" spans="1:14" ht="13.5" thickBot="1">
      <c r="A197" s="391" t="s">
        <v>36</v>
      </c>
      <c r="B197" s="468" t="s">
        <v>9</v>
      </c>
      <c r="C197" s="407">
        <f aca="true" t="shared" si="34" ref="C197:H197">C193+C194+C196+C195</f>
        <v>97.94</v>
      </c>
      <c r="D197" s="407">
        <f t="shared" si="34"/>
        <v>259.22</v>
      </c>
      <c r="E197" s="407">
        <f t="shared" si="34"/>
        <v>128.4</v>
      </c>
      <c r="F197" s="407">
        <f t="shared" si="34"/>
        <v>1710.96</v>
      </c>
      <c r="G197" s="407">
        <f t="shared" si="34"/>
        <v>786.5</v>
      </c>
      <c r="H197" s="407">
        <f t="shared" si="34"/>
        <v>89.33</v>
      </c>
      <c r="I197" s="407">
        <f aca="true" t="shared" si="35" ref="I197:N197">I193+I194+I196+I195</f>
        <v>66.7</v>
      </c>
      <c r="J197" s="407">
        <f t="shared" si="35"/>
        <v>98.69999999999999</v>
      </c>
      <c r="K197" s="492">
        <f t="shared" si="35"/>
        <v>290.21000000000004</v>
      </c>
      <c r="L197" s="407">
        <f t="shared" si="35"/>
        <v>1362.31</v>
      </c>
      <c r="M197" s="407">
        <f t="shared" si="35"/>
        <v>822.3899999999999</v>
      </c>
      <c r="N197" s="469">
        <f t="shared" si="35"/>
        <v>23.68</v>
      </c>
    </row>
    <row r="198" spans="1:14" ht="13.5" customHeight="1" thickBot="1">
      <c r="A198" s="391" t="s">
        <v>142</v>
      </c>
      <c r="B198" s="583"/>
      <c r="C198" s="583" t="s">
        <v>82</v>
      </c>
      <c r="D198" s="583"/>
      <c r="E198" s="583"/>
      <c r="F198" s="583"/>
      <c r="G198" s="583"/>
      <c r="H198" s="583"/>
      <c r="I198" s="583"/>
      <c r="J198" s="583"/>
      <c r="K198" s="583"/>
      <c r="L198" s="583"/>
      <c r="M198" s="583"/>
      <c r="N198" s="570"/>
    </row>
    <row r="199" spans="1:14" ht="22.5" customHeight="1">
      <c r="A199" s="83" t="s">
        <v>142</v>
      </c>
      <c r="B199" s="1222" t="s">
        <v>206</v>
      </c>
      <c r="C199" s="1269" t="s">
        <v>110</v>
      </c>
      <c r="D199" s="1226"/>
      <c r="E199" s="1226"/>
      <c r="F199" s="1266"/>
      <c r="G199" s="1255" t="s">
        <v>15</v>
      </c>
      <c r="H199" s="1255" t="s">
        <v>0</v>
      </c>
      <c r="I199" s="1257" t="s">
        <v>111</v>
      </c>
      <c r="J199" s="1226"/>
      <c r="K199" s="1217" t="s">
        <v>205</v>
      </c>
      <c r="L199" s="582" t="s">
        <v>1</v>
      </c>
      <c r="M199" s="454" t="s">
        <v>29</v>
      </c>
      <c r="N199" s="457" t="s">
        <v>87</v>
      </c>
    </row>
    <row r="200" spans="1:14" ht="35.25" customHeight="1" thickBot="1">
      <c r="A200" s="83" t="s">
        <v>142</v>
      </c>
      <c r="B200" s="1223"/>
      <c r="C200" s="571" t="s">
        <v>18</v>
      </c>
      <c r="D200" s="572" t="s">
        <v>19</v>
      </c>
      <c r="E200" s="572" t="s">
        <v>11</v>
      </c>
      <c r="F200" s="572" t="s">
        <v>20</v>
      </c>
      <c r="G200" s="1256"/>
      <c r="H200" s="1256"/>
      <c r="I200" s="573" t="s">
        <v>13</v>
      </c>
      <c r="J200" s="573" t="s">
        <v>12</v>
      </c>
      <c r="K200" s="1218"/>
      <c r="L200" s="584" t="s">
        <v>108</v>
      </c>
      <c r="M200" s="572" t="s">
        <v>108</v>
      </c>
      <c r="N200" s="585" t="s">
        <v>108</v>
      </c>
    </row>
    <row r="201" spans="1:14" ht="12.75" customHeight="1">
      <c r="A201" s="83" t="s">
        <v>142</v>
      </c>
      <c r="B201" s="576" t="s">
        <v>8</v>
      </c>
      <c r="C201" s="1036">
        <v>0</v>
      </c>
      <c r="D201" s="1036">
        <v>0</v>
      </c>
      <c r="E201" s="1036">
        <v>0</v>
      </c>
      <c r="F201" s="413">
        <v>693.54</v>
      </c>
      <c r="G201" s="419">
        <v>186</v>
      </c>
      <c r="H201" s="413">
        <v>60.04</v>
      </c>
      <c r="I201" s="1038">
        <v>0</v>
      </c>
      <c r="J201" s="1038">
        <v>0</v>
      </c>
      <c r="K201" s="493">
        <v>157.5</v>
      </c>
      <c r="L201" s="442">
        <v>254.02</v>
      </c>
      <c r="M201" s="413">
        <v>177.9</v>
      </c>
      <c r="N201" s="1038">
        <v>0</v>
      </c>
    </row>
    <row r="202" spans="1:14" ht="12.75" customHeight="1">
      <c r="A202" s="83" t="s">
        <v>142</v>
      </c>
      <c r="B202" s="44" t="s">
        <v>3</v>
      </c>
      <c r="C202" s="1041">
        <v>0</v>
      </c>
      <c r="D202" s="1041">
        <v>0</v>
      </c>
      <c r="E202" s="1041">
        <v>0</v>
      </c>
      <c r="F202" s="428">
        <v>701.91</v>
      </c>
      <c r="G202" s="435">
        <v>185.98</v>
      </c>
      <c r="H202" s="428">
        <v>54.8</v>
      </c>
      <c r="I202" s="989">
        <v>0</v>
      </c>
      <c r="J202" s="989">
        <v>0</v>
      </c>
      <c r="K202" s="494">
        <v>210</v>
      </c>
      <c r="L202" s="443">
        <v>265.36</v>
      </c>
      <c r="M202" s="428">
        <v>156.3</v>
      </c>
      <c r="N202" s="989">
        <v>0</v>
      </c>
    </row>
    <row r="203" spans="1:14" ht="13.5" customHeight="1" thickBot="1">
      <c r="A203" s="83" t="s">
        <v>142</v>
      </c>
      <c r="B203" s="436" t="s">
        <v>5</v>
      </c>
      <c r="C203" s="1041">
        <v>0</v>
      </c>
      <c r="D203" s="1041">
        <v>0</v>
      </c>
      <c r="E203" s="1041">
        <v>0</v>
      </c>
      <c r="F203" s="445">
        <v>608.66</v>
      </c>
      <c r="G203" s="432">
        <v>183.02</v>
      </c>
      <c r="H203" s="445">
        <v>55.19</v>
      </c>
      <c r="I203" s="989">
        <v>0</v>
      </c>
      <c r="J203" s="989">
        <v>0</v>
      </c>
      <c r="K203" s="500">
        <v>140</v>
      </c>
      <c r="L203" s="447">
        <v>281.72</v>
      </c>
      <c r="M203" s="445">
        <v>177.5</v>
      </c>
      <c r="N203" s="989">
        <v>0</v>
      </c>
    </row>
    <row r="204" spans="1:14" ht="13.5" thickBot="1">
      <c r="A204" s="391" t="s">
        <v>36</v>
      </c>
      <c r="B204" s="133" t="s">
        <v>9</v>
      </c>
      <c r="C204" s="325">
        <f>SUM(C201:C203)</f>
        <v>0</v>
      </c>
      <c r="D204" s="325">
        <f aca="true" t="shared" si="36" ref="D204:N204">SUM(D201:D203)</f>
        <v>0</v>
      </c>
      <c r="E204" s="325">
        <f t="shared" si="36"/>
        <v>0</v>
      </c>
      <c r="F204" s="325">
        <f t="shared" si="36"/>
        <v>2004.1099999999997</v>
      </c>
      <c r="G204" s="325">
        <f t="shared" si="36"/>
        <v>555</v>
      </c>
      <c r="H204" s="325">
        <f t="shared" si="36"/>
        <v>170.03</v>
      </c>
      <c r="I204" s="325">
        <f t="shared" si="36"/>
        <v>0</v>
      </c>
      <c r="J204" s="325">
        <f t="shared" si="36"/>
        <v>0</v>
      </c>
      <c r="K204" s="492">
        <f t="shared" si="36"/>
        <v>507.5</v>
      </c>
      <c r="L204" s="470">
        <f t="shared" si="36"/>
        <v>801.1</v>
      </c>
      <c r="M204" s="407">
        <f t="shared" si="36"/>
        <v>511.70000000000005</v>
      </c>
      <c r="N204" s="98">
        <f t="shared" si="36"/>
        <v>0</v>
      </c>
    </row>
    <row r="205" spans="1:14" ht="17.25" customHeight="1" thickBot="1">
      <c r="A205" s="391" t="s">
        <v>142</v>
      </c>
      <c r="B205" s="570"/>
      <c r="C205" s="97" t="s">
        <v>45</v>
      </c>
      <c r="D205" s="570"/>
      <c r="E205" s="570"/>
      <c r="F205" s="570"/>
      <c r="G205" s="570"/>
      <c r="H205" s="570"/>
      <c r="I205" s="570"/>
      <c r="J205" s="570"/>
      <c r="K205" s="578"/>
      <c r="L205" s="570"/>
      <c r="M205" s="570"/>
      <c r="N205" s="471"/>
    </row>
    <row r="206" spans="1:14" ht="22.5" customHeight="1">
      <c r="A206" s="83" t="s">
        <v>142</v>
      </c>
      <c r="B206" s="1222" t="s">
        <v>206</v>
      </c>
      <c r="C206" s="1269" t="s">
        <v>110</v>
      </c>
      <c r="D206" s="1226"/>
      <c r="E206" s="1226"/>
      <c r="F206" s="1226"/>
      <c r="G206" s="1224" t="s">
        <v>15</v>
      </c>
      <c r="H206" s="1214" t="s">
        <v>0</v>
      </c>
      <c r="I206" s="1216" t="s">
        <v>111</v>
      </c>
      <c r="J206" s="1216"/>
      <c r="K206" s="1217" t="s">
        <v>205</v>
      </c>
      <c r="L206" s="456" t="s">
        <v>1</v>
      </c>
      <c r="M206" s="454" t="s">
        <v>29</v>
      </c>
      <c r="N206" s="457" t="s">
        <v>117</v>
      </c>
    </row>
    <row r="207" spans="1:14" ht="32.25" customHeight="1" thickBot="1">
      <c r="A207" s="83" t="s">
        <v>142</v>
      </c>
      <c r="B207" s="1223"/>
      <c r="C207" s="581" t="s">
        <v>18</v>
      </c>
      <c r="D207" s="572" t="s">
        <v>19</v>
      </c>
      <c r="E207" s="572" t="s">
        <v>11</v>
      </c>
      <c r="F207" s="572" t="s">
        <v>20</v>
      </c>
      <c r="G207" s="1225"/>
      <c r="H207" s="1215"/>
      <c r="I207" s="573" t="s">
        <v>13</v>
      </c>
      <c r="J207" s="573" t="s">
        <v>12</v>
      </c>
      <c r="K207" s="1218"/>
      <c r="L207" s="572" t="s">
        <v>108</v>
      </c>
      <c r="M207" s="572" t="s">
        <v>108</v>
      </c>
      <c r="N207" s="585" t="s">
        <v>108</v>
      </c>
    </row>
    <row r="208" spans="1:14" ht="12.75" customHeight="1">
      <c r="A208" s="83" t="s">
        <v>142</v>
      </c>
      <c r="B208" s="426" t="s">
        <v>8</v>
      </c>
      <c r="C208" s="1044">
        <v>0</v>
      </c>
      <c r="D208" s="1038">
        <v>0</v>
      </c>
      <c r="E208" s="413">
        <v>92.14</v>
      </c>
      <c r="F208" s="1038">
        <v>0</v>
      </c>
      <c r="G208" s="419">
        <v>59.38</v>
      </c>
      <c r="H208" s="413">
        <v>5.09</v>
      </c>
      <c r="I208" s="540">
        <v>0</v>
      </c>
      <c r="J208" s="540">
        <v>0</v>
      </c>
      <c r="K208" s="425">
        <v>180.8</v>
      </c>
      <c r="L208" s="414">
        <v>63.22</v>
      </c>
      <c r="M208" s="413">
        <v>25.2</v>
      </c>
      <c r="N208" s="100">
        <v>20</v>
      </c>
    </row>
    <row r="209" spans="1:14" ht="13.5" customHeight="1" thickBot="1">
      <c r="A209" s="83" t="s">
        <v>142</v>
      </c>
      <c r="B209" s="77" t="s">
        <v>3</v>
      </c>
      <c r="C209" s="1044">
        <v>0</v>
      </c>
      <c r="D209" s="1044">
        <v>0</v>
      </c>
      <c r="E209" s="1044">
        <v>0</v>
      </c>
      <c r="F209" s="445">
        <v>292.61</v>
      </c>
      <c r="G209" s="432">
        <v>121.67</v>
      </c>
      <c r="H209" s="445">
        <v>38.01</v>
      </c>
      <c r="I209" s="1045">
        <v>0</v>
      </c>
      <c r="J209" s="1045">
        <v>0</v>
      </c>
      <c r="K209" s="444">
        <v>235.8</v>
      </c>
      <c r="L209" s="446">
        <v>134.9</v>
      </c>
      <c r="M209" s="1046">
        <v>90</v>
      </c>
      <c r="N209" s="1045">
        <v>0</v>
      </c>
    </row>
    <row r="210" spans="1:14" ht="13.5" thickBot="1">
      <c r="A210" s="391" t="s">
        <v>36</v>
      </c>
      <c r="B210" s="133" t="s">
        <v>9</v>
      </c>
      <c r="C210" s="412">
        <f aca="true" t="shared" si="37" ref="C210:H210">C208+C209</f>
        <v>0</v>
      </c>
      <c r="D210" s="412">
        <f t="shared" si="37"/>
        <v>0</v>
      </c>
      <c r="E210" s="412">
        <f t="shared" si="37"/>
        <v>92.14</v>
      </c>
      <c r="F210" s="412">
        <f t="shared" si="37"/>
        <v>292.61</v>
      </c>
      <c r="G210" s="412">
        <f t="shared" si="37"/>
        <v>181.05</v>
      </c>
      <c r="H210" s="412">
        <f t="shared" si="37"/>
        <v>43.099999999999994</v>
      </c>
      <c r="I210" s="325">
        <f aca="true" t="shared" si="38" ref="I210:N210">I208+I209</f>
        <v>0</v>
      </c>
      <c r="J210" s="325">
        <f t="shared" si="38"/>
        <v>0</v>
      </c>
      <c r="K210" s="325">
        <f t="shared" si="38"/>
        <v>416.6</v>
      </c>
      <c r="L210" s="325">
        <f t="shared" si="38"/>
        <v>198.12</v>
      </c>
      <c r="M210" s="407">
        <f t="shared" si="38"/>
        <v>115.2</v>
      </c>
      <c r="N210" s="407">
        <f t="shared" si="38"/>
        <v>20</v>
      </c>
    </row>
    <row r="211" spans="1:14" ht="13.5" customHeight="1" thickBot="1">
      <c r="A211" s="391" t="s">
        <v>142</v>
      </c>
      <c r="B211" s="570"/>
      <c r="C211" s="97" t="s">
        <v>51</v>
      </c>
      <c r="D211" s="570"/>
      <c r="E211" s="570"/>
      <c r="F211" s="570"/>
      <c r="G211" s="570"/>
      <c r="H211" s="570"/>
      <c r="I211" s="570"/>
      <c r="J211" s="570"/>
      <c r="K211" s="578"/>
      <c r="L211" s="570"/>
      <c r="M211" s="570"/>
      <c r="N211" s="570"/>
    </row>
    <row r="212" spans="1:14" ht="22.5" customHeight="1">
      <c r="A212" s="83" t="s">
        <v>142</v>
      </c>
      <c r="B212" s="1222" t="s">
        <v>206</v>
      </c>
      <c r="C212" s="1216" t="s">
        <v>110</v>
      </c>
      <c r="D212" s="1216"/>
      <c r="E212" s="1216"/>
      <c r="F212" s="1216"/>
      <c r="G212" s="1214" t="s">
        <v>15</v>
      </c>
      <c r="H212" s="1214" t="s">
        <v>0</v>
      </c>
      <c r="I212" s="1216" t="s">
        <v>111</v>
      </c>
      <c r="J212" s="1216"/>
      <c r="K212" s="1217" t="s">
        <v>205</v>
      </c>
      <c r="L212" s="455" t="s">
        <v>1</v>
      </c>
      <c r="M212" s="454" t="s">
        <v>29</v>
      </c>
      <c r="N212" s="457" t="s">
        <v>117</v>
      </c>
    </row>
    <row r="213" spans="1:14" ht="34.5" customHeight="1" thickBot="1">
      <c r="A213" s="83" t="s">
        <v>142</v>
      </c>
      <c r="B213" s="1223"/>
      <c r="C213" s="572" t="s">
        <v>18</v>
      </c>
      <c r="D213" s="572" t="s">
        <v>19</v>
      </c>
      <c r="E213" s="572" t="s">
        <v>11</v>
      </c>
      <c r="F213" s="572" t="s">
        <v>20</v>
      </c>
      <c r="G213" s="1215"/>
      <c r="H213" s="1215"/>
      <c r="I213" s="573" t="s">
        <v>13</v>
      </c>
      <c r="J213" s="573" t="s">
        <v>12</v>
      </c>
      <c r="K213" s="1218"/>
      <c r="L213" s="584" t="s">
        <v>108</v>
      </c>
      <c r="M213" s="572" t="s">
        <v>108</v>
      </c>
      <c r="N213" s="585" t="s">
        <v>108</v>
      </c>
    </row>
    <row r="214" spans="1:14" ht="13.5" customHeight="1" thickBot="1">
      <c r="A214" s="83" t="s">
        <v>142</v>
      </c>
      <c r="B214" s="449" t="s">
        <v>2</v>
      </c>
      <c r="C214" s="423">
        <v>0</v>
      </c>
      <c r="D214" s="422">
        <v>33.47</v>
      </c>
      <c r="E214" s="423">
        <v>137.77</v>
      </c>
      <c r="F214" s="423">
        <v>593.31</v>
      </c>
      <c r="G214" s="423">
        <v>234.67</v>
      </c>
      <c r="H214" s="423">
        <v>52.71</v>
      </c>
      <c r="I214" s="423">
        <v>0</v>
      </c>
      <c r="J214" s="423">
        <v>22</v>
      </c>
      <c r="K214" s="487">
        <v>404.27</v>
      </c>
      <c r="L214" s="450">
        <v>339.14</v>
      </c>
      <c r="M214" s="422">
        <v>211.38</v>
      </c>
      <c r="N214" s="101">
        <v>25</v>
      </c>
    </row>
    <row r="215" spans="1:14" ht="13.5" thickBot="1">
      <c r="A215" s="391" t="s">
        <v>36</v>
      </c>
      <c r="B215" s="468" t="s">
        <v>9</v>
      </c>
      <c r="C215" s="407">
        <f aca="true" t="shared" si="39" ref="C215:N215">SUM(C214:C214)</f>
        <v>0</v>
      </c>
      <c r="D215" s="407">
        <f t="shared" si="39"/>
        <v>33.47</v>
      </c>
      <c r="E215" s="407">
        <f t="shared" si="39"/>
        <v>137.77</v>
      </c>
      <c r="F215" s="407">
        <f t="shared" si="39"/>
        <v>593.31</v>
      </c>
      <c r="G215" s="407">
        <f t="shared" si="39"/>
        <v>234.67</v>
      </c>
      <c r="H215" s="407">
        <f t="shared" si="39"/>
        <v>52.71</v>
      </c>
      <c r="I215" s="407">
        <f t="shared" si="39"/>
        <v>0</v>
      </c>
      <c r="J215" s="407">
        <f t="shared" si="39"/>
        <v>22</v>
      </c>
      <c r="K215" s="488">
        <f t="shared" si="39"/>
        <v>404.27</v>
      </c>
      <c r="L215" s="408">
        <f t="shared" si="39"/>
        <v>339.14</v>
      </c>
      <c r="M215" s="407">
        <f t="shared" si="39"/>
        <v>211.38</v>
      </c>
      <c r="N215" s="407">
        <f t="shared" si="39"/>
        <v>25</v>
      </c>
    </row>
    <row r="216" spans="1:14" ht="23.25" customHeight="1" thickBot="1">
      <c r="A216" s="391" t="s">
        <v>142</v>
      </c>
      <c r="B216" s="570"/>
      <c r="C216" s="97" t="s">
        <v>52</v>
      </c>
      <c r="D216" s="570"/>
      <c r="E216" s="570"/>
      <c r="F216" s="570"/>
      <c r="G216" s="570"/>
      <c r="H216" s="570"/>
      <c r="I216" s="570"/>
      <c r="J216" s="570"/>
      <c r="K216" s="578"/>
      <c r="L216" s="570"/>
      <c r="M216" s="570"/>
      <c r="N216" s="570"/>
    </row>
    <row r="217" spans="1:14" ht="21.75" customHeight="1">
      <c r="A217" s="83" t="s">
        <v>142</v>
      </c>
      <c r="B217" s="1222" t="s">
        <v>206</v>
      </c>
      <c r="C217" s="1226" t="s">
        <v>110</v>
      </c>
      <c r="D217" s="1226"/>
      <c r="E217" s="1226"/>
      <c r="F217" s="1226"/>
      <c r="G217" s="1224" t="s">
        <v>15</v>
      </c>
      <c r="H217" s="1214" t="s">
        <v>0</v>
      </c>
      <c r="I217" s="1216" t="s">
        <v>111</v>
      </c>
      <c r="J217" s="1216"/>
      <c r="K217" s="1217" t="s">
        <v>205</v>
      </c>
      <c r="L217" s="456" t="s">
        <v>1</v>
      </c>
      <c r="M217" s="569" t="s">
        <v>29</v>
      </c>
      <c r="N217" s="457" t="s">
        <v>117</v>
      </c>
    </row>
    <row r="218" spans="1:14" ht="35.25" customHeight="1" thickBot="1">
      <c r="A218" s="83" t="s">
        <v>142</v>
      </c>
      <c r="B218" s="1223"/>
      <c r="C218" s="571" t="s">
        <v>18</v>
      </c>
      <c r="D218" s="572" t="s">
        <v>19</v>
      </c>
      <c r="E218" s="572" t="s">
        <v>11</v>
      </c>
      <c r="F218" s="572" t="s">
        <v>20</v>
      </c>
      <c r="G218" s="1225"/>
      <c r="H218" s="1215"/>
      <c r="I218" s="573" t="s">
        <v>13</v>
      </c>
      <c r="J218" s="573" t="s">
        <v>12</v>
      </c>
      <c r="K218" s="1218"/>
      <c r="L218" s="572" t="s">
        <v>108</v>
      </c>
      <c r="M218" s="574" t="s">
        <v>108</v>
      </c>
      <c r="N218" s="585" t="s">
        <v>108</v>
      </c>
    </row>
    <row r="219" spans="1:14" ht="12.75" customHeight="1">
      <c r="A219" s="83" t="s">
        <v>142</v>
      </c>
      <c r="B219" s="576" t="s">
        <v>30</v>
      </c>
      <c r="C219" s="1044">
        <v>0</v>
      </c>
      <c r="D219" s="413">
        <v>254.59</v>
      </c>
      <c r="E219" s="1038">
        <v>0</v>
      </c>
      <c r="F219" s="419">
        <v>232.5</v>
      </c>
      <c r="G219" s="419">
        <v>246.37</v>
      </c>
      <c r="H219" s="413">
        <v>20.45</v>
      </c>
      <c r="I219" s="1038">
        <v>0</v>
      </c>
      <c r="J219" s="1038">
        <v>0</v>
      </c>
      <c r="K219" s="1036">
        <v>0</v>
      </c>
      <c r="L219" s="414">
        <v>33.32</v>
      </c>
      <c r="M219" s="426">
        <v>92.51</v>
      </c>
      <c r="N219" s="1038">
        <v>0</v>
      </c>
    </row>
    <row r="220" spans="1:14" ht="13.5" customHeight="1" thickBot="1">
      <c r="A220" s="83" t="s">
        <v>142</v>
      </c>
      <c r="B220" s="436" t="s">
        <v>31</v>
      </c>
      <c r="C220" s="1044">
        <v>0</v>
      </c>
      <c r="D220" s="445">
        <v>156.19</v>
      </c>
      <c r="E220" s="1046">
        <v>0</v>
      </c>
      <c r="F220" s="432">
        <v>191.17</v>
      </c>
      <c r="G220" s="432">
        <v>184.71</v>
      </c>
      <c r="H220" s="445">
        <v>21.67</v>
      </c>
      <c r="I220" s="1046">
        <v>0</v>
      </c>
      <c r="J220" s="1046">
        <v>0</v>
      </c>
      <c r="K220" s="1047">
        <v>0</v>
      </c>
      <c r="L220" s="446">
        <v>149.27</v>
      </c>
      <c r="M220" s="451">
        <v>50.25</v>
      </c>
      <c r="N220" s="989">
        <v>0</v>
      </c>
    </row>
    <row r="221" spans="1:14" ht="13.5" thickBot="1">
      <c r="A221" s="391" t="s">
        <v>36</v>
      </c>
      <c r="B221" s="133" t="s">
        <v>9</v>
      </c>
      <c r="C221" s="325">
        <f aca="true" t="shared" si="40" ref="C221:N221">C219+C220</f>
        <v>0</v>
      </c>
      <c r="D221" s="325">
        <f t="shared" si="40"/>
        <v>410.78</v>
      </c>
      <c r="E221" s="325">
        <f t="shared" si="40"/>
        <v>0</v>
      </c>
      <c r="F221" s="325">
        <f t="shared" si="40"/>
        <v>423.66999999999996</v>
      </c>
      <c r="G221" s="325">
        <f t="shared" si="40"/>
        <v>431.08000000000004</v>
      </c>
      <c r="H221" s="325">
        <f t="shared" si="40"/>
        <v>42.120000000000005</v>
      </c>
      <c r="I221" s="325">
        <f t="shared" si="40"/>
        <v>0</v>
      </c>
      <c r="J221" s="325">
        <f t="shared" si="40"/>
        <v>0</v>
      </c>
      <c r="K221" s="325">
        <f t="shared" si="40"/>
        <v>0</v>
      </c>
      <c r="L221" s="325">
        <f t="shared" si="40"/>
        <v>182.59</v>
      </c>
      <c r="M221" s="103">
        <f t="shared" si="40"/>
        <v>142.76</v>
      </c>
      <c r="N221" s="407">
        <f t="shared" si="40"/>
        <v>0</v>
      </c>
    </row>
    <row r="222" spans="1:14" ht="18.75" customHeight="1" thickBot="1">
      <c r="A222" s="504" t="s">
        <v>142</v>
      </c>
      <c r="B222" s="570"/>
      <c r="C222" s="97" t="s">
        <v>169</v>
      </c>
      <c r="D222" s="570"/>
      <c r="E222" s="570"/>
      <c r="F222" s="570"/>
      <c r="G222" s="570"/>
      <c r="H222" s="570"/>
      <c r="I222" s="570"/>
      <c r="J222" s="570"/>
      <c r="K222" s="578"/>
      <c r="L222" s="570"/>
      <c r="M222" s="570"/>
      <c r="N222" s="570"/>
    </row>
    <row r="223" spans="1:14" ht="24" customHeight="1">
      <c r="A223" s="395" t="s">
        <v>142</v>
      </c>
      <c r="B223" s="1222" t="s">
        <v>206</v>
      </c>
      <c r="C223" s="1226" t="s">
        <v>110</v>
      </c>
      <c r="D223" s="1226"/>
      <c r="E223" s="1226"/>
      <c r="F223" s="1226"/>
      <c r="G223" s="1224" t="s">
        <v>15</v>
      </c>
      <c r="H223" s="1214" t="s">
        <v>0</v>
      </c>
      <c r="I223" s="1216" t="s">
        <v>111</v>
      </c>
      <c r="J223" s="1216"/>
      <c r="K223" s="1217" t="s">
        <v>205</v>
      </c>
      <c r="L223" s="456" t="s">
        <v>1</v>
      </c>
      <c r="M223" s="454" t="s">
        <v>29</v>
      </c>
      <c r="N223" s="457" t="s">
        <v>117</v>
      </c>
    </row>
    <row r="224" spans="1:14" ht="36.75" customHeight="1" thickBot="1">
      <c r="A224" s="395" t="s">
        <v>142</v>
      </c>
      <c r="B224" s="1223"/>
      <c r="C224" s="581" t="s">
        <v>18</v>
      </c>
      <c r="D224" s="572" t="s">
        <v>19</v>
      </c>
      <c r="E224" s="572" t="s">
        <v>11</v>
      </c>
      <c r="F224" s="572" t="s">
        <v>20</v>
      </c>
      <c r="G224" s="1225"/>
      <c r="H224" s="1215"/>
      <c r="I224" s="573" t="s">
        <v>13</v>
      </c>
      <c r="J224" s="573" t="s">
        <v>12</v>
      </c>
      <c r="K224" s="1218"/>
      <c r="L224" s="572" t="s">
        <v>108</v>
      </c>
      <c r="M224" s="572" t="s">
        <v>108</v>
      </c>
      <c r="N224" s="585" t="s">
        <v>108</v>
      </c>
    </row>
    <row r="225" spans="1:14" ht="12.75" customHeight="1">
      <c r="A225" s="395" t="s">
        <v>142</v>
      </c>
      <c r="B225" s="586" t="s">
        <v>8</v>
      </c>
      <c r="C225" s="1044">
        <v>0</v>
      </c>
      <c r="D225" s="1044">
        <v>0</v>
      </c>
      <c r="E225" s="413">
        <v>374.04</v>
      </c>
      <c r="F225" s="419">
        <v>0</v>
      </c>
      <c r="G225" s="419">
        <v>52.29</v>
      </c>
      <c r="H225" s="413">
        <v>8.82</v>
      </c>
      <c r="I225" s="1038">
        <v>0</v>
      </c>
      <c r="J225" s="414">
        <v>24.15</v>
      </c>
      <c r="K225" s="1049">
        <v>0</v>
      </c>
      <c r="L225" s="1043">
        <v>120.28</v>
      </c>
      <c r="M225" s="1050">
        <v>117.66</v>
      </c>
      <c r="N225" s="459">
        <v>81.37</v>
      </c>
    </row>
    <row r="226" spans="1:14" ht="13.5" customHeight="1" thickBot="1">
      <c r="A226" s="395" t="s">
        <v>142</v>
      </c>
      <c r="B226" s="587" t="s">
        <v>72</v>
      </c>
      <c r="C226" s="1048">
        <v>0</v>
      </c>
      <c r="D226" s="1048">
        <v>0</v>
      </c>
      <c r="E226" s="445">
        <v>39.68</v>
      </c>
      <c r="F226" s="432">
        <v>0</v>
      </c>
      <c r="G226" s="432">
        <v>0</v>
      </c>
      <c r="H226" s="432">
        <v>0</v>
      </c>
      <c r="I226" s="432">
        <v>0</v>
      </c>
      <c r="J226" s="432">
        <v>0</v>
      </c>
      <c r="K226" s="1051">
        <v>0</v>
      </c>
      <c r="L226" s="1052">
        <v>0</v>
      </c>
      <c r="M226" s="1053">
        <v>0</v>
      </c>
      <c r="N226" s="1054">
        <v>0</v>
      </c>
    </row>
    <row r="227" spans="1:14" ht="13.5" customHeight="1" thickBot="1">
      <c r="A227" s="504" t="s">
        <v>39</v>
      </c>
      <c r="B227" s="468" t="s">
        <v>9</v>
      </c>
      <c r="C227" s="407">
        <f aca="true" t="shared" si="41" ref="C227:N227">C225+C226</f>
        <v>0</v>
      </c>
      <c r="D227" s="407">
        <f t="shared" si="41"/>
        <v>0</v>
      </c>
      <c r="E227" s="407">
        <f t="shared" si="41"/>
        <v>413.72</v>
      </c>
      <c r="F227" s="407">
        <f t="shared" si="41"/>
        <v>0</v>
      </c>
      <c r="G227" s="407">
        <f t="shared" si="41"/>
        <v>52.29</v>
      </c>
      <c r="H227" s="407">
        <f t="shared" si="41"/>
        <v>8.82</v>
      </c>
      <c r="I227" s="407">
        <f t="shared" si="41"/>
        <v>0</v>
      </c>
      <c r="J227" s="407">
        <f t="shared" si="41"/>
        <v>24.15</v>
      </c>
      <c r="K227" s="486">
        <f t="shared" si="41"/>
        <v>0</v>
      </c>
      <c r="L227" s="407">
        <f t="shared" si="41"/>
        <v>120.28</v>
      </c>
      <c r="M227" s="407">
        <f t="shared" si="41"/>
        <v>117.66</v>
      </c>
      <c r="N227" s="407">
        <f t="shared" si="41"/>
        <v>81.37</v>
      </c>
    </row>
    <row r="228" spans="1:14" ht="5.25" customHeight="1">
      <c r="A228" t="s">
        <v>142</v>
      </c>
      <c r="B228" s="400"/>
      <c r="C228" s="396"/>
      <c r="D228" s="396"/>
      <c r="E228" s="396"/>
      <c r="F228" s="396"/>
      <c r="G228" s="41"/>
      <c r="H228" s="41"/>
      <c r="I228" s="41"/>
      <c r="J228" s="41"/>
      <c r="K228" s="41"/>
      <c r="L228" s="41"/>
      <c r="M228" s="41"/>
      <c r="N228" s="396"/>
    </row>
    <row r="229" spans="2:14" ht="12.75" customHeight="1" thickBot="1">
      <c r="B229" s="570"/>
      <c r="C229" s="97" t="s">
        <v>181</v>
      </c>
      <c r="D229" s="570"/>
      <c r="E229" s="570"/>
      <c r="F229" s="570"/>
      <c r="G229" s="570"/>
      <c r="H229" s="570"/>
      <c r="I229" s="570"/>
      <c r="J229" s="570"/>
      <c r="K229" s="578"/>
      <c r="L229" s="570"/>
      <c r="M229" s="570"/>
      <c r="N229" s="570"/>
    </row>
    <row r="230" spans="2:14" ht="25.5" customHeight="1">
      <c r="B230" s="1222" t="s">
        <v>206</v>
      </c>
      <c r="C230" s="1226" t="s">
        <v>110</v>
      </c>
      <c r="D230" s="1226"/>
      <c r="E230" s="1226"/>
      <c r="F230" s="1226"/>
      <c r="G230" s="1224" t="s">
        <v>15</v>
      </c>
      <c r="H230" s="1214" t="s">
        <v>0</v>
      </c>
      <c r="I230" s="1216" t="s">
        <v>111</v>
      </c>
      <c r="J230" s="1216"/>
      <c r="K230" s="1217" t="s">
        <v>205</v>
      </c>
      <c r="L230" s="456" t="s">
        <v>1</v>
      </c>
      <c r="M230" s="454" t="s">
        <v>29</v>
      </c>
      <c r="N230" s="457" t="s">
        <v>117</v>
      </c>
    </row>
    <row r="231" spans="2:14" ht="31.5" customHeight="1" thickBot="1">
      <c r="B231" s="1223"/>
      <c r="C231" s="571" t="s">
        <v>18</v>
      </c>
      <c r="D231" s="572" t="s">
        <v>19</v>
      </c>
      <c r="E231" s="572" t="s">
        <v>11</v>
      </c>
      <c r="F231" s="572" t="s">
        <v>20</v>
      </c>
      <c r="G231" s="1225"/>
      <c r="H231" s="1215"/>
      <c r="I231" s="573" t="s">
        <v>13</v>
      </c>
      <c r="J231" s="573" t="s">
        <v>12</v>
      </c>
      <c r="K231" s="1218"/>
      <c r="L231" s="572" t="s">
        <v>108</v>
      </c>
      <c r="M231" s="572" t="s">
        <v>108</v>
      </c>
      <c r="N231" s="585" t="s">
        <v>108</v>
      </c>
    </row>
    <row r="232" spans="2:14" ht="12.75" customHeight="1" thickBot="1">
      <c r="B232" s="1065" t="s">
        <v>8</v>
      </c>
      <c r="C232" s="1063">
        <v>0</v>
      </c>
      <c r="D232" s="1063">
        <v>0</v>
      </c>
      <c r="E232" s="438">
        <v>12.35</v>
      </c>
      <c r="F232" s="423">
        <v>0</v>
      </c>
      <c r="G232" s="423">
        <v>2.04</v>
      </c>
      <c r="H232" s="438">
        <v>3.06</v>
      </c>
      <c r="I232" s="1057">
        <v>0</v>
      </c>
      <c r="J232" s="1057">
        <v>0</v>
      </c>
      <c r="K232" s="1059">
        <v>30.2</v>
      </c>
      <c r="L232" s="1058">
        <v>3.8</v>
      </c>
      <c r="M232" s="1060">
        <v>25.12</v>
      </c>
      <c r="N232" s="1061">
        <v>0</v>
      </c>
    </row>
    <row r="233" spans="2:15" ht="12.75" customHeight="1" thickBot="1">
      <c r="B233" s="473" t="s">
        <v>9</v>
      </c>
      <c r="C233" s="1062">
        <f>C232</f>
        <v>0</v>
      </c>
      <c r="D233" s="1062">
        <f aca="true" t="shared" si="42" ref="D233:N233">D232</f>
        <v>0</v>
      </c>
      <c r="E233" s="1062">
        <f t="shared" si="42"/>
        <v>12.35</v>
      </c>
      <c r="F233" s="1062">
        <f t="shared" si="42"/>
        <v>0</v>
      </c>
      <c r="G233" s="1062">
        <f t="shared" si="42"/>
        <v>2.04</v>
      </c>
      <c r="H233" s="1062">
        <f t="shared" si="42"/>
        <v>3.06</v>
      </c>
      <c r="I233" s="1062">
        <f t="shared" si="42"/>
        <v>0</v>
      </c>
      <c r="J233" s="1062">
        <f t="shared" si="42"/>
        <v>0</v>
      </c>
      <c r="K233" s="1062">
        <f t="shared" si="42"/>
        <v>30.2</v>
      </c>
      <c r="L233" s="1062">
        <f t="shared" si="42"/>
        <v>3.8</v>
      </c>
      <c r="M233" s="1064">
        <f t="shared" si="42"/>
        <v>25.12</v>
      </c>
      <c r="N233" s="1066">
        <f t="shared" si="42"/>
        <v>0</v>
      </c>
      <c r="O233" s="8"/>
    </row>
    <row r="234" spans="3:15" ht="12.75" customHeight="1">
      <c r="C234" s="400"/>
      <c r="D234" s="396"/>
      <c r="E234" s="396"/>
      <c r="F234" s="396"/>
      <c r="G234" s="396"/>
      <c r="H234" s="41"/>
      <c r="I234" s="41"/>
      <c r="J234" s="41"/>
      <c r="K234" s="41"/>
      <c r="L234" s="41"/>
      <c r="M234" s="41"/>
      <c r="N234" s="41"/>
      <c r="O234" s="8"/>
    </row>
    <row r="235" spans="1:14" ht="15.75" customHeight="1" thickBot="1">
      <c r="A235" t="s">
        <v>142</v>
      </c>
      <c r="B235" s="578"/>
      <c r="C235" s="643" t="s">
        <v>223</v>
      </c>
      <c r="D235" s="644"/>
      <c r="E235" s="644"/>
      <c r="F235" s="644"/>
      <c r="G235" s="590"/>
      <c r="H235" s="591"/>
      <c r="I235" s="591"/>
      <c r="J235" s="591"/>
      <c r="K235" s="588"/>
      <c r="L235" s="591"/>
      <c r="M235" s="591"/>
      <c r="N235" s="570"/>
    </row>
    <row r="236" spans="1:14" ht="22.5" customHeight="1">
      <c r="A236" t="s">
        <v>142</v>
      </c>
      <c r="B236" s="1222" t="s">
        <v>206</v>
      </c>
      <c r="C236" s="1226" t="s">
        <v>110</v>
      </c>
      <c r="D236" s="1226"/>
      <c r="E236" s="1226"/>
      <c r="F236" s="1226"/>
      <c r="G236" s="1224" t="s">
        <v>15</v>
      </c>
      <c r="H236" s="1214" t="s">
        <v>0</v>
      </c>
      <c r="I236" s="1216" t="s">
        <v>111</v>
      </c>
      <c r="J236" s="1216"/>
      <c r="K236" s="1217" t="s">
        <v>205</v>
      </c>
      <c r="L236" s="456" t="s">
        <v>1</v>
      </c>
      <c r="M236" s="454" t="s">
        <v>29</v>
      </c>
      <c r="N236" s="457" t="s">
        <v>117</v>
      </c>
    </row>
    <row r="237" spans="1:14" ht="38.25" customHeight="1" thickBot="1">
      <c r="A237" t="s">
        <v>142</v>
      </c>
      <c r="B237" s="1223"/>
      <c r="C237" s="571" t="s">
        <v>18</v>
      </c>
      <c r="D237" s="572" t="s">
        <v>19</v>
      </c>
      <c r="E237" s="572" t="s">
        <v>11</v>
      </c>
      <c r="F237" s="572" t="s">
        <v>20</v>
      </c>
      <c r="G237" s="1225"/>
      <c r="H237" s="1215"/>
      <c r="I237" s="573" t="s">
        <v>13</v>
      </c>
      <c r="J237" s="573" t="s">
        <v>12</v>
      </c>
      <c r="K237" s="1218"/>
      <c r="L237" s="572" t="s">
        <v>108</v>
      </c>
      <c r="M237" s="572" t="s">
        <v>108</v>
      </c>
      <c r="N237" s="585" t="s">
        <v>108</v>
      </c>
    </row>
    <row r="238" spans="1:14" ht="21" customHeight="1" thickBot="1">
      <c r="A238" t="s">
        <v>142</v>
      </c>
      <c r="B238" s="472" t="s">
        <v>4</v>
      </c>
      <c r="C238" s="397" t="e">
        <f>C9+C16+C21+C36+C41+C46+C51+C56+C61+C66+C72+C77+C83+C88+C98+C103+C127+C132+C137+C142+C157+C163+C169+C177+C184+C189+C197+C204+C210+C215+C221+C227+C93+C121+C115+C109+#REF!+#REF!+C152+C147+C31+C233+C26</f>
        <v>#REF!</v>
      </c>
      <c r="D238" s="397" t="e">
        <f>D9+D16+D21+D36+D41+D46+D51+D56+D61+D66+D72+D77+D83+D88+D98+D103+D127+D132+D137+D142+D157+D163+D169+D177+D184+D189+D197+D204+D210+D215+D221+D227+D93+D121+D115+D109+#REF!+#REF!+D152+D147+D31+D233+D26</f>
        <v>#REF!</v>
      </c>
      <c r="E238" s="397" t="e">
        <f>E9+E16+E21+E36+E41+E46+E51+E56+E61+E66+E72+E77+E83+E88+E98+E103+E127+E132+E137+E142+E157+E163+E169+E177+E184+E189+E197+E204+E210+E215+E221+E227+E93+E121+E115+E109+#REF!+#REF!+E152+E147+E31+E233+E26</f>
        <v>#REF!</v>
      </c>
      <c r="F238" s="397" t="e">
        <f>F9+F16+F21+F36+F41+F46+F51+F56+F61+F66+F72+F77+F83+F88+F98+F103+F127+F132+F137+F142+F157+F163+F169+F177+F184+F189+F197+F204+F210+F215+F221+F227+F93+F121+F115+F109+#REF!+#REF!+F152+F147+F31+F233+F26</f>
        <v>#REF!</v>
      </c>
      <c r="G238" s="397" t="e">
        <f>G9+G16+G21+G36+G41+G46+G51+G56+G61+G66+G72+G77+G83+G88+G98+G103+G127+G132+G137+G142+G157+G163+G169+G177+G184+G189+G197+G204+G210+G215+G221+G227+G93+G121+G115+G109+#REF!+#REF!+G152+G147+G31+G233+G26</f>
        <v>#REF!</v>
      </c>
      <c r="H238" s="397" t="e">
        <f>H9+H16+H21+H36+H41+H46+H51+H56+H61+H66+H72+H77+H83+H88+H98+H103+H127+H132+H137+H142+H157+H163+H169+H177+H184+H189+H197+H204+H210+H215+H221+H227+H93+H121+H115+H109+#REF!+#REF!+H152+H147+H31+H233+H26</f>
        <v>#REF!</v>
      </c>
      <c r="I238" s="397" t="e">
        <f>I9+I16+I21+I36+I41+I46+I51+I56+I61+I66+I72+I77+I83+I88+I98+I103+I127+I132+I137+I142+I157+I163+I169+I177+I184+I189+I197+I204+I210+I215+I221+I227+I93+I121+I115+I109+#REF!+O241+I152+I147+I31+I233+I26</f>
        <v>#REF!</v>
      </c>
      <c r="J238" s="397" t="e">
        <f>J9+J16+J21+J36+J41+J46+J51+J56+J61+J66+J72+J77+J83+J88+J98+J103+J127+J132+J137+J142+J157+J163+J169+J177+J184+J189+J197+J204+J210+J215+J221+J227+J93+J121+J115+J109+#REF!+P241+J152+J147+J31+J233+J26</f>
        <v>#REF!</v>
      </c>
      <c r="K238" s="397">
        <f>K9+K16+K21+K36+K41+K46+K51+K56+K61+K66+K72+K77+K83+K88+K98+K103+K127+K132+K137+K142+K157+K163+K169+K177+K184+K189+K197+K204+K210+K215+K221+K227+K93+K121+K115+K109+Q108+T241+K152+K147+K31+K233+K26</f>
        <v>7795.35</v>
      </c>
      <c r="L238" s="397">
        <f>L9+L16+L21+L36+L41+L46+L51+L56+L61+L66+L72+L77+L83+L88+L98+L103+L127+L132+L137+L142+L157+L163+L169+L177+L184+L189+L197+L204+L210+L215+L221+L227+L93+L121+L115+L109+R108+U241+L152+L147+L31+L233+L26</f>
        <v>5792.02</v>
      </c>
      <c r="M238" s="397">
        <f>M9+M16+M21+M36+M41+M46+M51+M56+M61+M66+M72+M77+M83+M88+M98+M103+M127+M132+M137+M142+M157+M163+M169+M177+M184+M189+M197+M204+M210+M215+M221+M227+M93+M121+M115+M109+S108+V241+M152+M147+M31+M233+M26</f>
        <v>3859.5</v>
      </c>
      <c r="N238" s="397">
        <f>N132+N189+N197+N204+N210+N215+N227</f>
        <v>169.07</v>
      </c>
    </row>
    <row r="239" spans="1:14" ht="26.25" customHeight="1" thickBot="1">
      <c r="A239" t="s">
        <v>142</v>
      </c>
      <c r="B239" s="113" t="s">
        <v>9</v>
      </c>
      <c r="C239" s="114" t="e">
        <f aca="true" t="shared" si="43" ref="C239:N239">C238</f>
        <v>#REF!</v>
      </c>
      <c r="D239" s="114" t="e">
        <f t="shared" si="43"/>
        <v>#REF!</v>
      </c>
      <c r="E239" s="114" t="e">
        <f t="shared" si="43"/>
        <v>#REF!</v>
      </c>
      <c r="F239" s="114" t="e">
        <f t="shared" si="43"/>
        <v>#REF!</v>
      </c>
      <c r="G239" s="114" t="e">
        <f t="shared" si="43"/>
        <v>#REF!</v>
      </c>
      <c r="H239" s="114" t="e">
        <f t="shared" si="43"/>
        <v>#REF!</v>
      </c>
      <c r="I239" s="114" t="e">
        <f t="shared" si="43"/>
        <v>#REF!</v>
      </c>
      <c r="J239" s="114" t="e">
        <f t="shared" si="43"/>
        <v>#REF!</v>
      </c>
      <c r="K239" s="483">
        <f t="shared" si="43"/>
        <v>7795.35</v>
      </c>
      <c r="L239" s="114">
        <f t="shared" si="43"/>
        <v>5792.02</v>
      </c>
      <c r="M239" s="114">
        <f t="shared" si="43"/>
        <v>3859.5</v>
      </c>
      <c r="N239" s="359">
        <f t="shared" si="43"/>
        <v>169.07</v>
      </c>
    </row>
    <row r="240" spans="1:14" ht="12.75" customHeight="1">
      <c r="A240" s="390" t="s">
        <v>142</v>
      </c>
      <c r="B240" s="592"/>
      <c r="C240" s="396"/>
      <c r="D240" s="396"/>
      <c r="E240" s="396"/>
      <c r="F240" s="396"/>
      <c r="G240" s="396"/>
      <c r="H240" s="396"/>
      <c r="I240" s="396"/>
      <c r="J240" s="396"/>
      <c r="K240" s="396"/>
      <c r="L240" s="396"/>
      <c r="M240" s="396"/>
      <c r="N240" s="570"/>
    </row>
    <row r="241" spans="1:14" ht="17.25" customHeight="1">
      <c r="A241" t="s">
        <v>142</v>
      </c>
      <c r="B241" s="42"/>
      <c r="C241" s="593" t="s">
        <v>224</v>
      </c>
      <c r="D241" s="88"/>
      <c r="E241" s="88"/>
      <c r="F241" s="88"/>
      <c r="G241" s="88"/>
      <c r="H241" s="88"/>
      <c r="I241" s="88"/>
      <c r="J241" s="88"/>
      <c r="K241" s="24"/>
      <c r="L241" s="24"/>
      <c r="M241" s="24"/>
      <c r="N241" s="570"/>
    </row>
    <row r="242" spans="1:14" ht="18.75" customHeight="1" thickBot="1">
      <c r="A242" s="378" t="s">
        <v>142</v>
      </c>
      <c r="B242" s="570"/>
      <c r="C242" s="97" t="s">
        <v>40</v>
      </c>
      <c r="D242" s="570"/>
      <c r="E242" s="570"/>
      <c r="F242" s="570"/>
      <c r="G242" s="570"/>
      <c r="H242" s="570"/>
      <c r="I242" s="570"/>
      <c r="J242" s="570"/>
      <c r="K242" s="588"/>
      <c r="L242" s="591"/>
      <c r="M242" s="594"/>
      <c r="N242" s="570"/>
    </row>
    <row r="243" spans="1:14" ht="30" customHeight="1">
      <c r="A243" t="s">
        <v>142</v>
      </c>
      <c r="B243" s="1222" t="s">
        <v>206</v>
      </c>
      <c r="C243" s="1232" t="s">
        <v>110</v>
      </c>
      <c r="D243" s="1232"/>
      <c r="E243" s="1232"/>
      <c r="F243" s="1232"/>
      <c r="G243" s="1228" t="s">
        <v>15</v>
      </c>
      <c r="H243" s="1247" t="s">
        <v>0</v>
      </c>
      <c r="I243" s="1221" t="s">
        <v>111</v>
      </c>
      <c r="J243" s="1221"/>
      <c r="K243" s="1217" t="s">
        <v>205</v>
      </c>
      <c r="L243" s="596" t="s">
        <v>1</v>
      </c>
      <c r="M243" s="595" t="s">
        <v>29</v>
      </c>
      <c r="N243" s="457" t="s">
        <v>117</v>
      </c>
    </row>
    <row r="244" spans="1:14" ht="41.25" customHeight="1" thickBot="1">
      <c r="A244" t="s">
        <v>142</v>
      </c>
      <c r="B244" s="1223"/>
      <c r="C244" s="597" t="s">
        <v>18</v>
      </c>
      <c r="D244" s="598" t="s">
        <v>19</v>
      </c>
      <c r="E244" s="598" t="s">
        <v>11</v>
      </c>
      <c r="F244" s="598" t="s">
        <v>20</v>
      </c>
      <c r="G244" s="1229"/>
      <c r="H244" s="1248"/>
      <c r="I244" s="599" t="s">
        <v>13</v>
      </c>
      <c r="J244" s="599" t="s">
        <v>12</v>
      </c>
      <c r="K244" s="1218"/>
      <c r="L244" s="598" t="s">
        <v>108</v>
      </c>
      <c r="M244" s="598" t="s">
        <v>108</v>
      </c>
      <c r="N244" s="585" t="s">
        <v>108</v>
      </c>
    </row>
    <row r="245" spans="1:14" ht="12.75" customHeight="1">
      <c r="A245" t="s">
        <v>142</v>
      </c>
      <c r="B245" s="600" t="s">
        <v>8</v>
      </c>
      <c r="C245" s="601">
        <v>268.46</v>
      </c>
      <c r="D245" s="602">
        <v>30.68</v>
      </c>
      <c r="E245" s="602">
        <v>51.41</v>
      </c>
      <c r="F245" s="602">
        <v>147.93</v>
      </c>
      <c r="G245" s="603">
        <v>180.22</v>
      </c>
      <c r="H245" s="602">
        <v>21.6</v>
      </c>
      <c r="I245" s="1069">
        <v>0</v>
      </c>
      <c r="J245" s="1069">
        <v>0</v>
      </c>
      <c r="K245" s="1070">
        <v>768.43</v>
      </c>
      <c r="L245" s="604">
        <v>290.2</v>
      </c>
      <c r="M245" s="606">
        <v>176.02</v>
      </c>
      <c r="N245" s="459">
        <v>0</v>
      </c>
    </row>
    <row r="246" spans="1:14" ht="12.75" customHeight="1">
      <c r="A246" t="s">
        <v>142</v>
      </c>
      <c r="B246" s="131" t="s">
        <v>3</v>
      </c>
      <c r="C246" s="1068">
        <v>0</v>
      </c>
      <c r="D246" s="607">
        <v>134.99</v>
      </c>
      <c r="E246" s="1068">
        <v>0</v>
      </c>
      <c r="F246" s="1067">
        <v>137.61</v>
      </c>
      <c r="G246" s="608">
        <v>195.18</v>
      </c>
      <c r="H246" s="607">
        <v>40.04</v>
      </c>
      <c r="I246" s="1068">
        <v>0</v>
      </c>
      <c r="J246" s="1068">
        <v>0</v>
      </c>
      <c r="K246" s="1071">
        <v>89.8</v>
      </c>
      <c r="L246" s="609">
        <v>102.24</v>
      </c>
      <c r="M246" s="610">
        <v>68.2</v>
      </c>
      <c r="N246" s="611">
        <v>3</v>
      </c>
    </row>
    <row r="247" spans="1:14" ht="12.75" customHeight="1">
      <c r="A247" t="s">
        <v>142</v>
      </c>
      <c r="B247" s="131" t="s">
        <v>5</v>
      </c>
      <c r="C247" s="1068">
        <v>0</v>
      </c>
      <c r="D247" s="607">
        <v>47.03</v>
      </c>
      <c r="E247" s="1068">
        <v>0</v>
      </c>
      <c r="F247" s="607">
        <v>54.86</v>
      </c>
      <c r="G247" s="608">
        <v>27.67</v>
      </c>
      <c r="H247" s="1068">
        <v>0</v>
      </c>
      <c r="I247" s="612">
        <v>9</v>
      </c>
      <c r="J247" s="612">
        <v>9</v>
      </c>
      <c r="K247" s="1068">
        <v>0</v>
      </c>
      <c r="L247" s="609">
        <v>83.84</v>
      </c>
      <c r="M247" s="610">
        <v>21.9</v>
      </c>
      <c r="N247" s="611">
        <v>0</v>
      </c>
    </row>
    <row r="248" spans="1:14" ht="12.75" customHeight="1">
      <c r="A248" t="s">
        <v>142</v>
      </c>
      <c r="B248" s="131" t="s">
        <v>6</v>
      </c>
      <c r="C248" s="1068">
        <v>0</v>
      </c>
      <c r="D248" s="607">
        <v>36.57</v>
      </c>
      <c r="E248" s="1068">
        <v>0</v>
      </c>
      <c r="F248" s="1068">
        <v>0</v>
      </c>
      <c r="G248" s="608">
        <v>15.6</v>
      </c>
      <c r="H248" s="1067">
        <v>9.1</v>
      </c>
      <c r="I248" s="612">
        <v>10</v>
      </c>
      <c r="J248" s="612">
        <v>10</v>
      </c>
      <c r="K248" s="1073">
        <v>46</v>
      </c>
      <c r="L248" s="609">
        <v>16.3</v>
      </c>
      <c r="M248" s="610">
        <v>21</v>
      </c>
      <c r="N248" s="611">
        <v>0</v>
      </c>
    </row>
    <row r="249" spans="1:14" ht="13.5" customHeight="1" thickBot="1">
      <c r="A249" t="s">
        <v>142</v>
      </c>
      <c r="B249" s="436" t="s">
        <v>73</v>
      </c>
      <c r="C249" s="1068">
        <v>0</v>
      </c>
      <c r="D249" s="431">
        <v>98.3</v>
      </c>
      <c r="E249" s="1068">
        <v>0</v>
      </c>
      <c r="F249" s="1068">
        <v>0</v>
      </c>
      <c r="G249" s="432">
        <v>24.47</v>
      </c>
      <c r="H249" s="432">
        <v>0</v>
      </c>
      <c r="I249" s="613">
        <v>12</v>
      </c>
      <c r="J249" s="613">
        <v>12</v>
      </c>
      <c r="K249" s="614">
        <v>21</v>
      </c>
      <c r="L249" s="613">
        <v>80</v>
      </c>
      <c r="M249" s="615">
        <v>14.4</v>
      </c>
      <c r="N249" s="611">
        <v>0</v>
      </c>
    </row>
    <row r="250" spans="1:14" ht="13.5" thickBot="1">
      <c r="A250" s="378" t="s">
        <v>36</v>
      </c>
      <c r="B250" s="133" t="s">
        <v>9</v>
      </c>
      <c r="C250" s="325">
        <f>C245+C246+C249+C247+C248</f>
        <v>268.46</v>
      </c>
      <c r="D250" s="325">
        <f aca="true" t="shared" si="44" ref="D250:N250">D245+D246+D249+D247+D248</f>
        <v>347.57</v>
      </c>
      <c r="E250" s="325">
        <f t="shared" si="44"/>
        <v>51.41</v>
      </c>
      <c r="F250" s="325">
        <f t="shared" si="44"/>
        <v>340.40000000000003</v>
      </c>
      <c r="G250" s="325">
        <f t="shared" si="44"/>
        <v>443.14000000000004</v>
      </c>
      <c r="H250" s="325">
        <f t="shared" si="44"/>
        <v>70.74</v>
      </c>
      <c r="I250" s="40">
        <f t="shared" si="44"/>
        <v>31</v>
      </c>
      <c r="J250" s="40">
        <f t="shared" si="44"/>
        <v>31</v>
      </c>
      <c r="K250" s="1072">
        <f t="shared" si="44"/>
        <v>925.2299999999999</v>
      </c>
      <c r="L250" s="40">
        <f t="shared" si="44"/>
        <v>572.5799999999999</v>
      </c>
      <c r="M250" s="87">
        <f t="shared" si="44"/>
        <v>301.52</v>
      </c>
      <c r="N250" s="103">
        <f t="shared" si="44"/>
        <v>3</v>
      </c>
    </row>
    <row r="251" spans="1:14" ht="18.75" customHeight="1" thickBot="1">
      <c r="A251" s="378" t="s">
        <v>142</v>
      </c>
      <c r="B251" s="570"/>
      <c r="C251" s="97" t="s">
        <v>64</v>
      </c>
      <c r="D251" s="570"/>
      <c r="E251" s="570"/>
      <c r="F251" s="570"/>
      <c r="G251" s="570"/>
      <c r="H251" s="570"/>
      <c r="I251" s="591"/>
      <c r="J251" s="591"/>
      <c r="K251" s="588"/>
      <c r="L251" s="591"/>
      <c r="M251" s="591"/>
      <c r="N251" s="570"/>
    </row>
    <row r="252" spans="1:14" ht="22.5" customHeight="1">
      <c r="A252" t="s">
        <v>142</v>
      </c>
      <c r="B252" s="1222" t="s">
        <v>206</v>
      </c>
      <c r="C252" s="1226" t="s">
        <v>110</v>
      </c>
      <c r="D252" s="1226"/>
      <c r="E252" s="1226"/>
      <c r="F252" s="1226"/>
      <c r="G252" s="1224" t="s">
        <v>15</v>
      </c>
      <c r="H252" s="1214" t="s">
        <v>0</v>
      </c>
      <c r="I252" s="1221" t="s">
        <v>111</v>
      </c>
      <c r="J252" s="1221"/>
      <c r="K252" s="1217" t="s">
        <v>205</v>
      </c>
      <c r="L252" s="596" t="s">
        <v>1</v>
      </c>
      <c r="M252" s="616" t="s">
        <v>29</v>
      </c>
      <c r="N252" s="575"/>
    </row>
    <row r="253" spans="1:14" ht="37.5" customHeight="1" thickBot="1">
      <c r="A253" t="s">
        <v>142</v>
      </c>
      <c r="B253" s="1223"/>
      <c r="C253" s="581" t="s">
        <v>18</v>
      </c>
      <c r="D253" s="572" t="s">
        <v>19</v>
      </c>
      <c r="E253" s="572" t="s">
        <v>11</v>
      </c>
      <c r="F253" s="572" t="s">
        <v>20</v>
      </c>
      <c r="G253" s="1225"/>
      <c r="H253" s="1215"/>
      <c r="I253" s="599" t="s">
        <v>13</v>
      </c>
      <c r="J253" s="599" t="s">
        <v>12</v>
      </c>
      <c r="K253" s="1218"/>
      <c r="L253" s="598" t="s">
        <v>108</v>
      </c>
      <c r="M253" s="617" t="s">
        <v>108</v>
      </c>
      <c r="N253" s="570"/>
    </row>
    <row r="254" spans="1:14" ht="13.5" customHeight="1" thickBot="1">
      <c r="A254" t="s">
        <v>142</v>
      </c>
      <c r="B254" s="618" t="s">
        <v>8</v>
      </c>
      <c r="C254" s="1074">
        <v>0</v>
      </c>
      <c r="D254" s="1074">
        <v>0</v>
      </c>
      <c r="E254" s="438">
        <v>1.22</v>
      </c>
      <c r="F254" s="423">
        <v>324.6</v>
      </c>
      <c r="G254" s="423">
        <v>59.79</v>
      </c>
      <c r="H254" s="438">
        <v>23.18</v>
      </c>
      <c r="I254" s="1075">
        <v>0</v>
      </c>
      <c r="J254" s="1075">
        <v>0</v>
      </c>
      <c r="K254" s="621">
        <v>168.64</v>
      </c>
      <c r="L254" s="620">
        <v>147.4</v>
      </c>
      <c r="M254" s="622">
        <v>87.86</v>
      </c>
      <c r="N254" s="570"/>
    </row>
    <row r="255" spans="1:14" ht="13.5" thickBot="1">
      <c r="A255" s="378" t="s">
        <v>36</v>
      </c>
      <c r="B255" s="473" t="s">
        <v>9</v>
      </c>
      <c r="C255" s="412">
        <f>C254</f>
        <v>0</v>
      </c>
      <c r="D255" s="412">
        <f aca="true" t="shared" si="45" ref="D255:M255">D254</f>
        <v>0</v>
      </c>
      <c r="E255" s="412">
        <f t="shared" si="45"/>
        <v>1.22</v>
      </c>
      <c r="F255" s="412">
        <f t="shared" si="45"/>
        <v>324.6</v>
      </c>
      <c r="G255" s="412">
        <f t="shared" si="45"/>
        <v>59.79</v>
      </c>
      <c r="H255" s="412">
        <f t="shared" si="45"/>
        <v>23.18</v>
      </c>
      <c r="I255" s="79">
        <f t="shared" si="45"/>
        <v>0</v>
      </c>
      <c r="J255" s="79">
        <f t="shared" si="45"/>
        <v>0</v>
      </c>
      <c r="K255" s="484">
        <f t="shared" si="45"/>
        <v>168.64</v>
      </c>
      <c r="L255" s="79">
        <f t="shared" si="45"/>
        <v>147.4</v>
      </c>
      <c r="M255" s="80">
        <f t="shared" si="45"/>
        <v>87.86</v>
      </c>
      <c r="N255" s="570"/>
    </row>
    <row r="256" spans="1:14" ht="13.5" thickBot="1">
      <c r="A256" s="378" t="s">
        <v>142</v>
      </c>
      <c r="B256" s="570"/>
      <c r="C256" s="97" t="s">
        <v>57</v>
      </c>
      <c r="D256" s="570"/>
      <c r="E256" s="570"/>
      <c r="F256" s="570"/>
      <c r="G256" s="570"/>
      <c r="H256" s="570"/>
      <c r="I256" s="591"/>
      <c r="J256" s="591"/>
      <c r="K256" s="588"/>
      <c r="L256" s="591"/>
      <c r="M256" s="591"/>
      <c r="N256" s="570"/>
    </row>
    <row r="257" spans="1:14" ht="24.75" customHeight="1">
      <c r="A257" t="s">
        <v>142</v>
      </c>
      <c r="B257" s="1222" t="s">
        <v>14</v>
      </c>
      <c r="C257" s="1226" t="s">
        <v>110</v>
      </c>
      <c r="D257" s="1226"/>
      <c r="E257" s="1226"/>
      <c r="F257" s="1226"/>
      <c r="G257" s="1224" t="s">
        <v>15</v>
      </c>
      <c r="H257" s="1214" t="s">
        <v>0</v>
      </c>
      <c r="I257" s="1221" t="s">
        <v>111</v>
      </c>
      <c r="J257" s="1221"/>
      <c r="K257" s="1217" t="s">
        <v>205</v>
      </c>
      <c r="L257" s="596" t="s">
        <v>1</v>
      </c>
      <c r="M257" s="616" t="s">
        <v>29</v>
      </c>
      <c r="N257" s="457" t="s">
        <v>117</v>
      </c>
    </row>
    <row r="258" spans="1:14" ht="48" customHeight="1" thickBot="1">
      <c r="A258" t="s">
        <v>142</v>
      </c>
      <c r="B258" s="1254"/>
      <c r="C258" s="581" t="s">
        <v>18</v>
      </c>
      <c r="D258" s="572" t="s">
        <v>19</v>
      </c>
      <c r="E258" s="572" t="s">
        <v>11</v>
      </c>
      <c r="F258" s="572" t="s">
        <v>20</v>
      </c>
      <c r="G258" s="1225"/>
      <c r="H258" s="1215"/>
      <c r="I258" s="599" t="s">
        <v>13</v>
      </c>
      <c r="J258" s="599" t="s">
        <v>12</v>
      </c>
      <c r="K258" s="1218"/>
      <c r="L258" s="598" t="s">
        <v>108</v>
      </c>
      <c r="M258" s="617" t="s">
        <v>108</v>
      </c>
      <c r="N258" s="585" t="s">
        <v>108</v>
      </c>
    </row>
    <row r="259" spans="1:14" ht="14.25" customHeight="1">
      <c r="A259" t="s">
        <v>142</v>
      </c>
      <c r="B259" s="586" t="s">
        <v>8</v>
      </c>
      <c r="C259" s="1044">
        <v>0</v>
      </c>
      <c r="D259" s="413">
        <v>239.1</v>
      </c>
      <c r="E259" s="413">
        <v>423.66</v>
      </c>
      <c r="F259" s="419">
        <v>60.5</v>
      </c>
      <c r="G259" s="419">
        <v>250.01</v>
      </c>
      <c r="H259" s="413">
        <v>75.76</v>
      </c>
      <c r="I259" s="1069">
        <v>0</v>
      </c>
      <c r="J259" s="1069">
        <v>0</v>
      </c>
      <c r="K259" s="605">
        <v>364.12</v>
      </c>
      <c r="L259" s="604">
        <v>347.26</v>
      </c>
      <c r="M259" s="623">
        <v>260.46</v>
      </c>
      <c r="N259" s="102">
        <v>26.4</v>
      </c>
    </row>
    <row r="260" spans="1:14" ht="13.5" customHeight="1" thickBot="1">
      <c r="A260" t="s">
        <v>142</v>
      </c>
      <c r="B260" s="587" t="s">
        <v>72</v>
      </c>
      <c r="C260" s="1076">
        <v>0</v>
      </c>
      <c r="D260" s="445">
        <v>570.89</v>
      </c>
      <c r="E260" s="1046">
        <v>0</v>
      </c>
      <c r="F260" s="1046">
        <v>0</v>
      </c>
      <c r="G260" s="432">
        <v>130.89</v>
      </c>
      <c r="H260" s="445">
        <v>19.46</v>
      </c>
      <c r="I260" s="1077">
        <v>0</v>
      </c>
      <c r="J260" s="1077">
        <v>0</v>
      </c>
      <c r="K260" s="625">
        <v>86.12</v>
      </c>
      <c r="L260" s="624">
        <v>280.65</v>
      </c>
      <c r="M260" s="626">
        <v>84</v>
      </c>
      <c r="N260" s="627">
        <v>50.4</v>
      </c>
    </row>
    <row r="261" spans="1:14" ht="20.25" customHeight="1" thickBot="1">
      <c r="A261" s="378" t="s">
        <v>36</v>
      </c>
      <c r="B261" s="473" t="s">
        <v>9</v>
      </c>
      <c r="C261" s="412">
        <f aca="true" t="shared" si="46" ref="C261:N261">C259+C260</f>
        <v>0</v>
      </c>
      <c r="D261" s="325">
        <f t="shared" si="46"/>
        <v>809.99</v>
      </c>
      <c r="E261" s="325">
        <f t="shared" si="46"/>
        <v>423.66</v>
      </c>
      <c r="F261" s="325">
        <f t="shared" si="46"/>
        <v>60.5</v>
      </c>
      <c r="G261" s="325">
        <f t="shared" si="46"/>
        <v>380.9</v>
      </c>
      <c r="H261" s="325">
        <f t="shared" si="46"/>
        <v>95.22</v>
      </c>
      <c r="I261" s="40">
        <f t="shared" si="46"/>
        <v>0</v>
      </c>
      <c r="J261" s="40">
        <f>J259+J260</f>
        <v>0</v>
      </c>
      <c r="K261" s="484">
        <f t="shared" si="46"/>
        <v>450.24</v>
      </c>
      <c r="L261" s="40">
        <f t="shared" si="46"/>
        <v>627.91</v>
      </c>
      <c r="M261" s="78">
        <f t="shared" si="46"/>
        <v>344.46</v>
      </c>
      <c r="N261" s="103">
        <f t="shared" si="46"/>
        <v>76.8</v>
      </c>
    </row>
    <row r="262" spans="1:14" ht="18.75" customHeight="1" thickBot="1">
      <c r="A262" t="s">
        <v>142</v>
      </c>
      <c r="B262" s="570"/>
      <c r="C262" s="97" t="s">
        <v>74</v>
      </c>
      <c r="D262" s="570"/>
      <c r="E262" s="570"/>
      <c r="F262" s="570"/>
      <c r="G262" s="570"/>
      <c r="H262" s="570"/>
      <c r="I262" s="591"/>
      <c r="J262" s="591"/>
      <c r="K262" s="588"/>
      <c r="L262" s="591"/>
      <c r="M262" s="591"/>
      <c r="N262" s="570"/>
    </row>
    <row r="263" spans="1:14" ht="19.5" customHeight="1">
      <c r="A263" t="s">
        <v>142</v>
      </c>
      <c r="B263" s="1222" t="s">
        <v>206</v>
      </c>
      <c r="C263" s="1226" t="s">
        <v>110</v>
      </c>
      <c r="D263" s="1226"/>
      <c r="E263" s="1226"/>
      <c r="F263" s="1226"/>
      <c r="G263" s="1224" t="s">
        <v>15</v>
      </c>
      <c r="H263" s="1214" t="s">
        <v>0</v>
      </c>
      <c r="I263" s="1221" t="s">
        <v>111</v>
      </c>
      <c r="J263" s="1221"/>
      <c r="K263" s="1217" t="s">
        <v>205</v>
      </c>
      <c r="L263" s="596" t="s">
        <v>1</v>
      </c>
      <c r="M263" s="616" t="s">
        <v>29</v>
      </c>
      <c r="N263" s="575"/>
    </row>
    <row r="264" spans="1:14" ht="41.25" customHeight="1" thickBot="1">
      <c r="A264" t="s">
        <v>142</v>
      </c>
      <c r="B264" s="1223"/>
      <c r="C264" s="581" t="s">
        <v>18</v>
      </c>
      <c r="D264" s="572" t="s">
        <v>19</v>
      </c>
      <c r="E264" s="572" t="s">
        <v>11</v>
      </c>
      <c r="F264" s="572" t="s">
        <v>20</v>
      </c>
      <c r="G264" s="1225"/>
      <c r="H264" s="1215"/>
      <c r="I264" s="599" t="s">
        <v>13</v>
      </c>
      <c r="J264" s="599" t="s">
        <v>12</v>
      </c>
      <c r="K264" s="1218"/>
      <c r="L264" s="598" t="s">
        <v>108</v>
      </c>
      <c r="M264" s="617" t="s">
        <v>108</v>
      </c>
      <c r="N264" s="570"/>
    </row>
    <row r="265" spans="1:14" ht="13.5" customHeight="1" thickBot="1">
      <c r="A265" t="s">
        <v>142</v>
      </c>
      <c r="B265" s="618" t="s">
        <v>8</v>
      </c>
      <c r="C265" s="1074">
        <v>0</v>
      </c>
      <c r="D265" s="1074">
        <v>0</v>
      </c>
      <c r="E265" s="438">
        <v>40.5</v>
      </c>
      <c r="F265" s="423">
        <v>213</v>
      </c>
      <c r="G265" s="423">
        <v>95.7</v>
      </c>
      <c r="H265" s="438">
        <v>29.1</v>
      </c>
      <c r="I265" s="1075">
        <v>0</v>
      </c>
      <c r="J265" s="1075">
        <v>0</v>
      </c>
      <c r="K265" s="621">
        <v>54.5</v>
      </c>
      <c r="L265" s="620">
        <v>108.15</v>
      </c>
      <c r="M265" s="622">
        <v>149.5</v>
      </c>
      <c r="N265" s="570"/>
    </row>
    <row r="266" spans="1:14" ht="13.5" thickBot="1">
      <c r="A266" s="378" t="s">
        <v>36</v>
      </c>
      <c r="B266" s="473" t="s">
        <v>9</v>
      </c>
      <c r="C266" s="412">
        <f>C265</f>
        <v>0</v>
      </c>
      <c r="D266" s="412">
        <f aca="true" t="shared" si="47" ref="D266:M266">D265</f>
        <v>0</v>
      </c>
      <c r="E266" s="412">
        <f t="shared" si="47"/>
        <v>40.5</v>
      </c>
      <c r="F266" s="412">
        <f t="shared" si="47"/>
        <v>213</v>
      </c>
      <c r="G266" s="412">
        <f t="shared" si="47"/>
        <v>95.7</v>
      </c>
      <c r="H266" s="412">
        <f t="shared" si="47"/>
        <v>29.1</v>
      </c>
      <c r="I266" s="79">
        <f t="shared" si="47"/>
        <v>0</v>
      </c>
      <c r="J266" s="79">
        <f t="shared" si="47"/>
        <v>0</v>
      </c>
      <c r="K266" s="484">
        <f t="shared" si="47"/>
        <v>54.5</v>
      </c>
      <c r="L266" s="79">
        <f t="shared" si="47"/>
        <v>108.15</v>
      </c>
      <c r="M266" s="80">
        <f t="shared" si="47"/>
        <v>149.5</v>
      </c>
      <c r="N266" s="570"/>
    </row>
    <row r="267" spans="1:14" ht="12.75" customHeight="1">
      <c r="A267" s="390" t="s">
        <v>142</v>
      </c>
      <c r="B267" s="1272" t="s">
        <v>118</v>
      </c>
      <c r="C267" s="1272"/>
      <c r="D267" s="1272"/>
      <c r="E267" s="1272"/>
      <c r="F267" s="1272"/>
      <c r="G267" s="1272"/>
      <c r="H267" s="1272"/>
      <c r="I267" s="41"/>
      <c r="J267" s="41"/>
      <c r="K267" s="41"/>
      <c r="L267" s="41"/>
      <c r="M267" s="41"/>
      <c r="N267" s="570"/>
    </row>
    <row r="268" spans="1:14" ht="12.75" customHeight="1" thickBot="1">
      <c r="A268" s="3"/>
      <c r="B268" s="570"/>
      <c r="C268" s="97" t="s">
        <v>226</v>
      </c>
      <c r="D268" s="570"/>
      <c r="E268" s="570"/>
      <c r="F268" s="570"/>
      <c r="G268" s="570"/>
      <c r="H268" s="570"/>
      <c r="I268" s="591"/>
      <c r="J268" s="591"/>
      <c r="K268" s="588"/>
      <c r="L268" s="591"/>
      <c r="M268" s="591"/>
      <c r="N268" s="570"/>
    </row>
    <row r="269" spans="1:14" ht="21" customHeight="1">
      <c r="A269" s="3"/>
      <c r="B269" s="1222" t="s">
        <v>206</v>
      </c>
      <c r="C269" s="1226" t="s">
        <v>110</v>
      </c>
      <c r="D269" s="1226"/>
      <c r="E269" s="1226"/>
      <c r="F269" s="1226"/>
      <c r="G269" s="1224" t="s">
        <v>15</v>
      </c>
      <c r="H269" s="1214" t="s">
        <v>0</v>
      </c>
      <c r="I269" s="1221" t="s">
        <v>111</v>
      </c>
      <c r="J269" s="1221"/>
      <c r="K269" s="1217" t="s">
        <v>205</v>
      </c>
      <c r="L269" s="596" t="s">
        <v>1</v>
      </c>
      <c r="M269" s="616" t="s">
        <v>29</v>
      </c>
      <c r="N269" s="575"/>
    </row>
    <row r="270" spans="1:14" ht="12.75" customHeight="1" thickBot="1">
      <c r="A270" s="3"/>
      <c r="B270" s="1223"/>
      <c r="C270" s="581" t="s">
        <v>18</v>
      </c>
      <c r="D270" s="572" t="s">
        <v>19</v>
      </c>
      <c r="E270" s="572" t="s">
        <v>11</v>
      </c>
      <c r="F270" s="572" t="s">
        <v>20</v>
      </c>
      <c r="G270" s="1225"/>
      <c r="H270" s="1215"/>
      <c r="I270" s="599" t="s">
        <v>13</v>
      </c>
      <c r="J270" s="599" t="s">
        <v>12</v>
      </c>
      <c r="K270" s="1218"/>
      <c r="L270" s="598" t="s">
        <v>108</v>
      </c>
      <c r="M270" s="617" t="s">
        <v>108</v>
      </c>
      <c r="N270" s="570"/>
    </row>
    <row r="271" spans="1:14" ht="12.75" customHeight="1" thickBot="1">
      <c r="A271" s="3"/>
      <c r="B271" s="618" t="s">
        <v>8</v>
      </c>
      <c r="C271" s="1074">
        <v>0</v>
      </c>
      <c r="D271" s="1074">
        <v>0</v>
      </c>
      <c r="E271" s="1074">
        <v>0</v>
      </c>
      <c r="F271" s="423">
        <v>38.31</v>
      </c>
      <c r="G271" s="423">
        <v>15.77</v>
      </c>
      <c r="H271" s="438">
        <v>13.29</v>
      </c>
      <c r="I271" s="1075">
        <v>0</v>
      </c>
      <c r="J271" s="1075">
        <v>0</v>
      </c>
      <c r="K271" s="1078">
        <v>70</v>
      </c>
      <c r="L271" s="620">
        <v>17.8</v>
      </c>
      <c r="M271" s="622">
        <v>20.6</v>
      </c>
      <c r="N271" s="570"/>
    </row>
    <row r="272" spans="1:14" ht="12.75" customHeight="1" thickBot="1">
      <c r="A272" s="3"/>
      <c r="B272" s="473" t="s">
        <v>9</v>
      </c>
      <c r="C272" s="412">
        <f>C271</f>
        <v>0</v>
      </c>
      <c r="D272" s="412">
        <f aca="true" t="shared" si="48" ref="D272:M272">D271</f>
        <v>0</v>
      </c>
      <c r="E272" s="412">
        <f t="shared" si="48"/>
        <v>0</v>
      </c>
      <c r="F272" s="412">
        <f t="shared" si="48"/>
        <v>38.31</v>
      </c>
      <c r="G272" s="412">
        <f t="shared" si="48"/>
        <v>15.77</v>
      </c>
      <c r="H272" s="412">
        <f t="shared" si="48"/>
        <v>13.29</v>
      </c>
      <c r="I272" s="79">
        <f t="shared" si="48"/>
        <v>0</v>
      </c>
      <c r="J272" s="79">
        <f t="shared" si="48"/>
        <v>0</v>
      </c>
      <c r="K272" s="484">
        <f t="shared" si="48"/>
        <v>70</v>
      </c>
      <c r="L272" s="79">
        <f t="shared" si="48"/>
        <v>17.8</v>
      </c>
      <c r="M272" s="80">
        <f t="shared" si="48"/>
        <v>20.6</v>
      </c>
      <c r="N272" s="570"/>
    </row>
    <row r="273" spans="1:14" ht="18.75" customHeight="1" thickBot="1">
      <c r="A273" s="503" t="s">
        <v>142</v>
      </c>
      <c r="B273" s="570"/>
      <c r="C273" s="97" t="s">
        <v>159</v>
      </c>
      <c r="D273" s="570"/>
      <c r="E273" s="570"/>
      <c r="F273" s="570"/>
      <c r="G273" s="570"/>
      <c r="H273" s="570"/>
      <c r="I273" s="591"/>
      <c r="J273" s="591"/>
      <c r="K273" s="588"/>
      <c r="L273" s="591"/>
      <c r="M273" s="591"/>
      <c r="N273" s="570"/>
    </row>
    <row r="274" spans="1:14" ht="25.5" customHeight="1">
      <c r="A274" s="390" t="s">
        <v>142</v>
      </c>
      <c r="B274" s="1222" t="s">
        <v>206</v>
      </c>
      <c r="C274" s="1226" t="s">
        <v>110</v>
      </c>
      <c r="D274" s="1226"/>
      <c r="E274" s="1226"/>
      <c r="F274" s="1226"/>
      <c r="G274" s="1224" t="s">
        <v>15</v>
      </c>
      <c r="H274" s="1214" t="s">
        <v>0</v>
      </c>
      <c r="I274" s="1221" t="s">
        <v>111</v>
      </c>
      <c r="J274" s="1221"/>
      <c r="K274" s="1217" t="s">
        <v>205</v>
      </c>
      <c r="L274" s="596" t="s">
        <v>1</v>
      </c>
      <c r="M274" s="616" t="s">
        <v>29</v>
      </c>
      <c r="N274" s="575"/>
    </row>
    <row r="275" spans="1:14" ht="39.75" customHeight="1" thickBot="1">
      <c r="A275" t="s">
        <v>142</v>
      </c>
      <c r="B275" s="1223"/>
      <c r="C275" s="581" t="s">
        <v>18</v>
      </c>
      <c r="D275" s="572" t="s">
        <v>19</v>
      </c>
      <c r="E275" s="572" t="s">
        <v>11</v>
      </c>
      <c r="F275" s="572" t="s">
        <v>20</v>
      </c>
      <c r="G275" s="1225"/>
      <c r="H275" s="1215"/>
      <c r="I275" s="599" t="s">
        <v>13</v>
      </c>
      <c r="J275" s="599" t="s">
        <v>12</v>
      </c>
      <c r="K275" s="1218"/>
      <c r="L275" s="598" t="s">
        <v>108</v>
      </c>
      <c r="M275" s="617" t="s">
        <v>108</v>
      </c>
      <c r="N275" s="570"/>
    </row>
    <row r="276" spans="1:14" ht="12.75" customHeight="1">
      <c r="A276" t="s">
        <v>142</v>
      </c>
      <c r="B276" s="586" t="s">
        <v>8</v>
      </c>
      <c r="C276" s="1044">
        <v>0</v>
      </c>
      <c r="D276" s="1044">
        <v>0</v>
      </c>
      <c r="E276" s="1044">
        <v>0</v>
      </c>
      <c r="F276" s="419">
        <v>181.35</v>
      </c>
      <c r="G276" s="419">
        <v>50.01</v>
      </c>
      <c r="H276" s="413">
        <v>40.88</v>
      </c>
      <c r="I276" s="1069">
        <v>0</v>
      </c>
      <c r="J276" s="1069">
        <v>0</v>
      </c>
      <c r="K276" s="601">
        <v>335.45</v>
      </c>
      <c r="L276" s="604">
        <v>61.9</v>
      </c>
      <c r="M276" s="623">
        <v>94.2</v>
      </c>
      <c r="N276" s="628"/>
    </row>
    <row r="277" spans="1:14" ht="13.5" customHeight="1" thickBot="1">
      <c r="A277" t="s">
        <v>142</v>
      </c>
      <c r="B277" s="587" t="s">
        <v>72</v>
      </c>
      <c r="C277" s="1048">
        <v>0</v>
      </c>
      <c r="D277" s="1048">
        <v>0</v>
      </c>
      <c r="E277" s="1048">
        <v>0</v>
      </c>
      <c r="F277" s="432">
        <v>144.06</v>
      </c>
      <c r="G277" s="432">
        <v>134.67</v>
      </c>
      <c r="H277" s="445">
        <v>8.33</v>
      </c>
      <c r="I277" s="1077">
        <v>0</v>
      </c>
      <c r="J277" s="1077">
        <v>0</v>
      </c>
      <c r="K277" s="629">
        <v>329.7</v>
      </c>
      <c r="L277" s="624">
        <v>81.7</v>
      </c>
      <c r="M277" s="630">
        <v>78.8</v>
      </c>
      <c r="N277" s="628"/>
    </row>
    <row r="278" spans="1:14" ht="13.5" customHeight="1" thickBot="1">
      <c r="A278" s="503" t="s">
        <v>38</v>
      </c>
      <c r="B278" s="473" t="s">
        <v>9</v>
      </c>
      <c r="C278" s="412">
        <f aca="true" t="shared" si="49" ref="C278:M278">C276+C277</f>
        <v>0</v>
      </c>
      <c r="D278" s="325">
        <f t="shared" si="49"/>
        <v>0</v>
      </c>
      <c r="E278" s="325">
        <f t="shared" si="49"/>
        <v>0</v>
      </c>
      <c r="F278" s="325">
        <f t="shared" si="49"/>
        <v>325.40999999999997</v>
      </c>
      <c r="G278" s="325">
        <f t="shared" si="49"/>
        <v>184.67999999999998</v>
      </c>
      <c r="H278" s="325">
        <f t="shared" si="49"/>
        <v>49.21</v>
      </c>
      <c r="I278" s="40">
        <f t="shared" si="49"/>
        <v>0</v>
      </c>
      <c r="J278" s="40">
        <f t="shared" si="49"/>
        <v>0</v>
      </c>
      <c r="K278" s="40">
        <f t="shared" si="49"/>
        <v>665.15</v>
      </c>
      <c r="L278" s="40">
        <f t="shared" si="49"/>
        <v>143.6</v>
      </c>
      <c r="M278" s="78">
        <f t="shared" si="49"/>
        <v>173</v>
      </c>
      <c r="N278" s="628"/>
    </row>
    <row r="279" spans="1:14" ht="18.75" customHeight="1" thickBot="1">
      <c r="A279" s="378" t="s">
        <v>142</v>
      </c>
      <c r="B279" s="570"/>
      <c r="C279" s="97" t="s">
        <v>75</v>
      </c>
      <c r="D279" s="570"/>
      <c r="E279" s="570"/>
      <c r="F279" s="570"/>
      <c r="G279" s="570"/>
      <c r="H279" s="570"/>
      <c r="I279" s="591"/>
      <c r="J279" s="591"/>
      <c r="K279" s="588"/>
      <c r="L279" s="591"/>
      <c r="M279" s="591"/>
      <c r="N279" s="570"/>
    </row>
    <row r="280" spans="1:14" ht="26.25" customHeight="1">
      <c r="A280" t="s">
        <v>142</v>
      </c>
      <c r="B280" s="1222" t="s">
        <v>206</v>
      </c>
      <c r="C280" s="1226" t="s">
        <v>110</v>
      </c>
      <c r="D280" s="1226"/>
      <c r="E280" s="1226"/>
      <c r="F280" s="1226"/>
      <c r="G280" s="1224" t="s">
        <v>15</v>
      </c>
      <c r="H280" s="1214" t="s">
        <v>0</v>
      </c>
      <c r="I280" s="1221" t="s">
        <v>111</v>
      </c>
      <c r="J280" s="1221"/>
      <c r="K280" s="1217" t="s">
        <v>205</v>
      </c>
      <c r="L280" s="596" t="s">
        <v>1</v>
      </c>
      <c r="M280" s="616" t="s">
        <v>29</v>
      </c>
      <c r="N280" s="575"/>
    </row>
    <row r="281" spans="1:14" ht="36" customHeight="1" thickBot="1">
      <c r="A281" t="s">
        <v>142</v>
      </c>
      <c r="B281" s="1223"/>
      <c r="C281" s="581" t="s">
        <v>18</v>
      </c>
      <c r="D281" s="572" t="s">
        <v>19</v>
      </c>
      <c r="E281" s="572" t="s">
        <v>11</v>
      </c>
      <c r="F281" s="572" t="s">
        <v>20</v>
      </c>
      <c r="G281" s="1225"/>
      <c r="H281" s="1215"/>
      <c r="I281" s="599" t="s">
        <v>13</v>
      </c>
      <c r="J281" s="599" t="s">
        <v>12</v>
      </c>
      <c r="K281" s="1218"/>
      <c r="L281" s="598" t="s">
        <v>108</v>
      </c>
      <c r="M281" s="617" t="s">
        <v>108</v>
      </c>
      <c r="N281" s="570"/>
    </row>
    <row r="282" spans="1:14" ht="12.75" customHeight="1">
      <c r="A282" t="s">
        <v>142</v>
      </c>
      <c r="B282" s="586" t="s">
        <v>8</v>
      </c>
      <c r="C282" s="1044">
        <v>0</v>
      </c>
      <c r="D282" s="1044">
        <v>0</v>
      </c>
      <c r="E282" s="1044">
        <v>0</v>
      </c>
      <c r="F282" s="419">
        <v>182.29</v>
      </c>
      <c r="G282" s="419">
        <v>51.79</v>
      </c>
      <c r="H282" s="413">
        <v>39.07</v>
      </c>
      <c r="I282" s="1069">
        <v>0</v>
      </c>
      <c r="J282" s="1069">
        <v>0</v>
      </c>
      <c r="K282" s="601">
        <v>197.28</v>
      </c>
      <c r="L282" s="604">
        <v>45.87</v>
      </c>
      <c r="M282" s="623">
        <v>73.6</v>
      </c>
      <c r="N282" s="570"/>
    </row>
    <row r="283" spans="1:14" ht="13.5" customHeight="1" thickBot="1">
      <c r="A283" t="s">
        <v>142</v>
      </c>
      <c r="B283" s="587" t="s">
        <v>72</v>
      </c>
      <c r="C283" s="1048">
        <v>0</v>
      </c>
      <c r="D283" s="1048">
        <v>0</v>
      </c>
      <c r="E283" s="1048">
        <v>0</v>
      </c>
      <c r="F283" s="432">
        <v>285.13</v>
      </c>
      <c r="G283" s="432">
        <v>58.01</v>
      </c>
      <c r="H283" s="445">
        <v>10.73</v>
      </c>
      <c r="I283" s="1077">
        <v>0</v>
      </c>
      <c r="J283" s="1077">
        <v>0</v>
      </c>
      <c r="K283" s="629">
        <v>127.14</v>
      </c>
      <c r="L283" s="624">
        <v>82.3</v>
      </c>
      <c r="M283" s="630">
        <v>38.4</v>
      </c>
      <c r="N283" s="570"/>
    </row>
    <row r="284" spans="1:14" ht="13.5" thickBot="1">
      <c r="A284" s="378" t="s">
        <v>36</v>
      </c>
      <c r="B284" s="473" t="s">
        <v>9</v>
      </c>
      <c r="C284" s="412">
        <f aca="true" t="shared" si="50" ref="C284:M284">C282+C283</f>
        <v>0</v>
      </c>
      <c r="D284" s="325">
        <f t="shared" si="50"/>
        <v>0</v>
      </c>
      <c r="E284" s="325">
        <f t="shared" si="50"/>
        <v>0</v>
      </c>
      <c r="F284" s="325">
        <f t="shared" si="50"/>
        <v>467.41999999999996</v>
      </c>
      <c r="G284" s="325">
        <f t="shared" si="50"/>
        <v>109.8</v>
      </c>
      <c r="H284" s="325">
        <f t="shared" si="50"/>
        <v>49.8</v>
      </c>
      <c r="I284" s="40">
        <f t="shared" si="50"/>
        <v>0</v>
      </c>
      <c r="J284" s="40">
        <f t="shared" si="50"/>
        <v>0</v>
      </c>
      <c r="K284" s="40">
        <f t="shared" si="50"/>
        <v>324.42</v>
      </c>
      <c r="L284" s="40">
        <f t="shared" si="50"/>
        <v>128.17</v>
      </c>
      <c r="M284" s="78">
        <f t="shared" si="50"/>
        <v>112</v>
      </c>
      <c r="N284" s="570"/>
    </row>
    <row r="285" spans="1:14" ht="60.75" customHeight="1" thickBot="1">
      <c r="A285" s="504" t="s">
        <v>142</v>
      </c>
      <c r="B285" s="570"/>
      <c r="C285" s="97" t="s">
        <v>170</v>
      </c>
      <c r="D285" s="570"/>
      <c r="E285" s="570"/>
      <c r="F285" s="570"/>
      <c r="G285" s="570"/>
      <c r="H285" s="570"/>
      <c r="I285" s="591"/>
      <c r="J285" s="591"/>
      <c r="K285" s="588"/>
      <c r="L285" s="591"/>
      <c r="M285" s="591"/>
      <c r="N285" s="570"/>
    </row>
    <row r="286" spans="1:14" ht="23.25" customHeight="1">
      <c r="A286" s="395" t="s">
        <v>142</v>
      </c>
      <c r="B286" s="1222" t="s">
        <v>206</v>
      </c>
      <c r="C286" s="1226" t="s">
        <v>110</v>
      </c>
      <c r="D286" s="1226"/>
      <c r="E286" s="1226"/>
      <c r="F286" s="1226"/>
      <c r="G286" s="1224" t="s">
        <v>15</v>
      </c>
      <c r="H286" s="1214" t="s">
        <v>0</v>
      </c>
      <c r="I286" s="1221" t="s">
        <v>111</v>
      </c>
      <c r="J286" s="1221"/>
      <c r="K286" s="1217" t="s">
        <v>205</v>
      </c>
      <c r="L286" s="596" t="s">
        <v>1</v>
      </c>
      <c r="M286" s="616" t="s">
        <v>29</v>
      </c>
      <c r="N286" s="575"/>
    </row>
    <row r="287" spans="1:14" ht="36" customHeight="1" thickBot="1">
      <c r="A287" s="395" t="s">
        <v>142</v>
      </c>
      <c r="B287" s="1223"/>
      <c r="C287" s="581" t="s">
        <v>18</v>
      </c>
      <c r="D287" s="572" t="s">
        <v>19</v>
      </c>
      <c r="E287" s="572" t="s">
        <v>11</v>
      </c>
      <c r="F287" s="572" t="s">
        <v>20</v>
      </c>
      <c r="G287" s="1225"/>
      <c r="H287" s="1215"/>
      <c r="I287" s="599" t="s">
        <v>13</v>
      </c>
      <c r="J287" s="599" t="s">
        <v>12</v>
      </c>
      <c r="K287" s="1218"/>
      <c r="L287" s="598" t="s">
        <v>108</v>
      </c>
      <c r="M287" s="617" t="s">
        <v>108</v>
      </c>
      <c r="N287" s="570"/>
    </row>
    <row r="288" spans="1:14" ht="13.5" customHeight="1" thickBot="1">
      <c r="A288" s="395" t="s">
        <v>142</v>
      </c>
      <c r="B288" s="618" t="s">
        <v>8</v>
      </c>
      <c r="C288" s="1074">
        <v>0</v>
      </c>
      <c r="D288" s="1074">
        <v>0</v>
      </c>
      <c r="E288" s="438">
        <v>71.07</v>
      </c>
      <c r="F288" s="423">
        <v>0</v>
      </c>
      <c r="G288" s="423">
        <v>37.76</v>
      </c>
      <c r="H288" s="438">
        <v>9.6</v>
      </c>
      <c r="I288" s="1075">
        <v>0</v>
      </c>
      <c r="J288" s="1075">
        <v>0</v>
      </c>
      <c r="K288" s="1078">
        <v>0</v>
      </c>
      <c r="L288" s="620">
        <v>16.18</v>
      </c>
      <c r="M288" s="622">
        <v>39</v>
      </c>
      <c r="N288" s="570"/>
    </row>
    <row r="289" spans="1:14" ht="13.5" customHeight="1" thickBot="1">
      <c r="A289" s="505" t="s">
        <v>39</v>
      </c>
      <c r="B289" s="473" t="s">
        <v>9</v>
      </c>
      <c r="C289" s="412">
        <f aca="true" t="shared" si="51" ref="C289:M289">C288</f>
        <v>0</v>
      </c>
      <c r="D289" s="412">
        <f t="shared" si="51"/>
        <v>0</v>
      </c>
      <c r="E289" s="412">
        <f t="shared" si="51"/>
        <v>71.07</v>
      </c>
      <c r="F289" s="412">
        <f t="shared" si="51"/>
        <v>0</v>
      </c>
      <c r="G289" s="412">
        <f t="shared" si="51"/>
        <v>37.76</v>
      </c>
      <c r="H289" s="412">
        <f t="shared" si="51"/>
        <v>9.6</v>
      </c>
      <c r="I289" s="79">
        <f t="shared" si="51"/>
        <v>0</v>
      </c>
      <c r="J289" s="79">
        <f t="shared" si="51"/>
        <v>0</v>
      </c>
      <c r="K289" s="484">
        <f t="shared" si="51"/>
        <v>0</v>
      </c>
      <c r="L289" s="79">
        <f t="shared" si="51"/>
        <v>16.18</v>
      </c>
      <c r="M289" s="80">
        <f t="shared" si="51"/>
        <v>39</v>
      </c>
      <c r="N289" s="570"/>
    </row>
    <row r="290" spans="1:14" ht="18.75" customHeight="1" thickBot="1">
      <c r="A290" s="504" t="s">
        <v>142</v>
      </c>
      <c r="B290" s="570"/>
      <c r="C290" s="97" t="s">
        <v>169</v>
      </c>
      <c r="D290" s="570"/>
      <c r="E290" s="570"/>
      <c r="F290" s="570"/>
      <c r="G290" s="570"/>
      <c r="H290" s="570"/>
      <c r="I290" s="591"/>
      <c r="J290" s="591"/>
      <c r="K290" s="588"/>
      <c r="L290" s="591"/>
      <c r="M290" s="591"/>
      <c r="N290" s="570"/>
    </row>
    <row r="291" spans="1:14" ht="24.75" customHeight="1">
      <c r="A291" s="395" t="s">
        <v>142</v>
      </c>
      <c r="B291" s="1222" t="s">
        <v>206</v>
      </c>
      <c r="C291" s="1226" t="s">
        <v>110</v>
      </c>
      <c r="D291" s="1226"/>
      <c r="E291" s="1226"/>
      <c r="F291" s="1226"/>
      <c r="G291" s="1224" t="s">
        <v>15</v>
      </c>
      <c r="H291" s="1214" t="s">
        <v>0</v>
      </c>
      <c r="I291" s="1221" t="s">
        <v>111</v>
      </c>
      <c r="J291" s="1221"/>
      <c r="K291" s="1217" t="s">
        <v>205</v>
      </c>
      <c r="L291" s="596" t="s">
        <v>1</v>
      </c>
      <c r="M291" s="616" t="s">
        <v>29</v>
      </c>
      <c r="N291" s="575"/>
    </row>
    <row r="292" spans="1:14" ht="25.5" customHeight="1" thickBot="1">
      <c r="A292" s="395" t="s">
        <v>142</v>
      </c>
      <c r="B292" s="1223"/>
      <c r="C292" s="581" t="s">
        <v>18</v>
      </c>
      <c r="D292" s="572" t="s">
        <v>19</v>
      </c>
      <c r="E292" s="572" t="s">
        <v>11</v>
      </c>
      <c r="F292" s="572" t="s">
        <v>20</v>
      </c>
      <c r="G292" s="1225"/>
      <c r="H292" s="1215"/>
      <c r="I292" s="599" t="s">
        <v>13</v>
      </c>
      <c r="J292" s="599" t="s">
        <v>12</v>
      </c>
      <c r="K292" s="1218"/>
      <c r="L292" s="598" t="s">
        <v>108</v>
      </c>
      <c r="M292" s="617" t="s">
        <v>108</v>
      </c>
      <c r="N292" s="570"/>
    </row>
    <row r="293" spans="1:14" ht="13.5" customHeight="1" thickBot="1">
      <c r="A293" s="395" t="s">
        <v>142</v>
      </c>
      <c r="B293" s="618" t="s">
        <v>8</v>
      </c>
      <c r="C293" s="472">
        <v>20.31</v>
      </c>
      <c r="D293" s="438"/>
      <c r="E293" s="438">
        <v>13.44</v>
      </c>
      <c r="F293" s="423">
        <v>22.56</v>
      </c>
      <c r="G293" s="423">
        <v>31.67</v>
      </c>
      <c r="H293" s="438">
        <v>10.4</v>
      </c>
      <c r="I293" s="1075">
        <v>0</v>
      </c>
      <c r="J293" s="1075">
        <v>0</v>
      </c>
      <c r="K293" s="631">
        <v>131.76</v>
      </c>
      <c r="L293" s="620">
        <v>51.44</v>
      </c>
      <c r="M293" s="622">
        <v>41.93</v>
      </c>
      <c r="N293" s="570"/>
    </row>
    <row r="294" spans="1:14" ht="13.5" customHeight="1" thickBot="1">
      <c r="A294" s="505" t="s">
        <v>39</v>
      </c>
      <c r="B294" s="473" t="s">
        <v>9</v>
      </c>
      <c r="C294" s="412">
        <f aca="true" t="shared" si="52" ref="C294:M294">C293</f>
        <v>20.31</v>
      </c>
      <c r="D294" s="412">
        <f t="shared" si="52"/>
        <v>0</v>
      </c>
      <c r="E294" s="412">
        <f t="shared" si="52"/>
        <v>13.44</v>
      </c>
      <c r="F294" s="412">
        <f t="shared" si="52"/>
        <v>22.56</v>
      </c>
      <c r="G294" s="412">
        <f t="shared" si="52"/>
        <v>31.67</v>
      </c>
      <c r="H294" s="412">
        <f t="shared" si="52"/>
        <v>10.4</v>
      </c>
      <c r="I294" s="79">
        <f t="shared" si="52"/>
        <v>0</v>
      </c>
      <c r="J294" s="79">
        <f t="shared" si="52"/>
        <v>0</v>
      </c>
      <c r="K294" s="485">
        <f t="shared" si="52"/>
        <v>131.76</v>
      </c>
      <c r="L294" s="79">
        <f t="shared" si="52"/>
        <v>51.44</v>
      </c>
      <c r="M294" s="80">
        <f t="shared" si="52"/>
        <v>41.93</v>
      </c>
      <c r="N294" s="570"/>
    </row>
    <row r="295" spans="1:14" ht="18.75" customHeight="1" thickBot="1">
      <c r="A295" s="503" t="s">
        <v>142</v>
      </c>
      <c r="B295" s="570"/>
      <c r="C295" s="97" t="s">
        <v>160</v>
      </c>
      <c r="D295" s="570"/>
      <c r="E295" s="570"/>
      <c r="F295" s="570"/>
      <c r="G295" s="570"/>
      <c r="H295" s="570"/>
      <c r="I295" s="591"/>
      <c r="J295" s="591"/>
      <c r="K295" s="588"/>
      <c r="L295" s="591"/>
      <c r="M295" s="591"/>
      <c r="N295" s="570"/>
    </row>
    <row r="296" spans="1:14" ht="24" customHeight="1">
      <c r="A296" t="s">
        <v>142</v>
      </c>
      <c r="B296" s="1222" t="s">
        <v>206</v>
      </c>
      <c r="C296" s="1226" t="s">
        <v>110</v>
      </c>
      <c r="D296" s="1226"/>
      <c r="E296" s="1226"/>
      <c r="F296" s="1226"/>
      <c r="G296" s="1224" t="s">
        <v>15</v>
      </c>
      <c r="H296" s="1214" t="s">
        <v>0</v>
      </c>
      <c r="I296" s="1221" t="s">
        <v>111</v>
      </c>
      <c r="J296" s="1221"/>
      <c r="K296" s="1217" t="s">
        <v>205</v>
      </c>
      <c r="L296" s="596" t="s">
        <v>1</v>
      </c>
      <c r="M296" s="616" t="s">
        <v>29</v>
      </c>
      <c r="N296" s="575"/>
    </row>
    <row r="297" spans="1:14" ht="27" customHeight="1" thickBot="1">
      <c r="A297" t="s">
        <v>142</v>
      </c>
      <c r="B297" s="1223"/>
      <c r="C297" s="581" t="s">
        <v>18</v>
      </c>
      <c r="D297" s="572" t="s">
        <v>19</v>
      </c>
      <c r="E297" s="572" t="s">
        <v>11</v>
      </c>
      <c r="F297" s="572" t="s">
        <v>20</v>
      </c>
      <c r="G297" s="1225"/>
      <c r="H297" s="1215"/>
      <c r="I297" s="599" t="s">
        <v>13</v>
      </c>
      <c r="J297" s="599" t="s">
        <v>12</v>
      </c>
      <c r="K297" s="1218"/>
      <c r="L297" s="598" t="s">
        <v>108</v>
      </c>
      <c r="M297" s="617" t="s">
        <v>108</v>
      </c>
      <c r="N297" s="570"/>
    </row>
    <row r="298" spans="1:14" ht="13.5" customHeight="1" thickBot="1">
      <c r="A298" t="s">
        <v>142</v>
      </c>
      <c r="B298" s="618" t="s">
        <v>8</v>
      </c>
      <c r="C298" s="1074">
        <v>0</v>
      </c>
      <c r="D298" s="1074">
        <v>0</v>
      </c>
      <c r="E298" s="438">
        <v>37.53</v>
      </c>
      <c r="F298" s="423">
        <v>45.98</v>
      </c>
      <c r="G298" s="423">
        <v>15.48</v>
      </c>
      <c r="H298" s="438">
        <v>8.76</v>
      </c>
      <c r="I298" s="1075">
        <v>0</v>
      </c>
      <c r="J298" s="1075">
        <v>0</v>
      </c>
      <c r="K298" s="1078">
        <v>25</v>
      </c>
      <c r="L298" s="620">
        <v>46.98</v>
      </c>
      <c r="M298" s="622">
        <v>35.8</v>
      </c>
      <c r="N298" s="570"/>
    </row>
    <row r="299" spans="1:14" ht="13.5" customHeight="1" thickBot="1">
      <c r="A299" s="503" t="s">
        <v>38</v>
      </c>
      <c r="B299" s="473" t="s">
        <v>9</v>
      </c>
      <c r="C299" s="412">
        <f>C298</f>
        <v>0</v>
      </c>
      <c r="D299" s="412">
        <f>D298</f>
        <v>0</v>
      </c>
      <c r="E299" s="412">
        <f aca="true" t="shared" si="53" ref="E299:M299">E298</f>
        <v>37.53</v>
      </c>
      <c r="F299" s="412">
        <f t="shared" si="53"/>
        <v>45.98</v>
      </c>
      <c r="G299" s="412">
        <f t="shared" si="53"/>
        <v>15.48</v>
      </c>
      <c r="H299" s="412">
        <f t="shared" si="53"/>
        <v>8.76</v>
      </c>
      <c r="I299" s="79">
        <f t="shared" si="53"/>
        <v>0</v>
      </c>
      <c r="J299" s="79">
        <f t="shared" si="53"/>
        <v>0</v>
      </c>
      <c r="K299" s="484">
        <f t="shared" si="53"/>
        <v>25</v>
      </c>
      <c r="L299" s="79">
        <f t="shared" si="53"/>
        <v>46.98</v>
      </c>
      <c r="M299" s="80">
        <f t="shared" si="53"/>
        <v>35.8</v>
      </c>
      <c r="N299" s="570"/>
    </row>
    <row r="300" spans="1:14" ht="18.75" customHeight="1" thickBot="1">
      <c r="A300" s="503" t="s">
        <v>142</v>
      </c>
      <c r="B300" s="570"/>
      <c r="C300" s="97" t="s">
        <v>161</v>
      </c>
      <c r="D300" s="570"/>
      <c r="E300" s="570"/>
      <c r="F300" s="570"/>
      <c r="G300" s="570"/>
      <c r="H300" s="570"/>
      <c r="I300" s="591"/>
      <c r="J300" s="591"/>
      <c r="K300" s="588"/>
      <c r="L300" s="591"/>
      <c r="M300" s="591"/>
      <c r="N300" s="570"/>
    </row>
    <row r="301" spans="1:14" ht="30" customHeight="1">
      <c r="A301" t="s">
        <v>142</v>
      </c>
      <c r="B301" s="1222" t="s">
        <v>206</v>
      </c>
      <c r="C301" s="1226" t="s">
        <v>110</v>
      </c>
      <c r="D301" s="1226"/>
      <c r="E301" s="1226"/>
      <c r="F301" s="1226"/>
      <c r="G301" s="1224" t="s">
        <v>15</v>
      </c>
      <c r="H301" s="1214" t="s">
        <v>0</v>
      </c>
      <c r="I301" s="1221" t="s">
        <v>111</v>
      </c>
      <c r="J301" s="1221"/>
      <c r="K301" s="1217" t="s">
        <v>205</v>
      </c>
      <c r="L301" s="596" t="s">
        <v>1</v>
      </c>
      <c r="M301" s="616" t="s">
        <v>29</v>
      </c>
      <c r="N301" s="575"/>
    </row>
    <row r="302" spans="1:14" ht="36.75" customHeight="1" thickBot="1">
      <c r="A302" t="s">
        <v>142</v>
      </c>
      <c r="B302" s="1223"/>
      <c r="C302" s="581" t="s">
        <v>18</v>
      </c>
      <c r="D302" s="572" t="s">
        <v>19</v>
      </c>
      <c r="E302" s="572" t="s">
        <v>11</v>
      </c>
      <c r="F302" s="572" t="s">
        <v>20</v>
      </c>
      <c r="G302" s="1225"/>
      <c r="H302" s="1215"/>
      <c r="I302" s="599" t="s">
        <v>13</v>
      </c>
      <c r="J302" s="599" t="s">
        <v>12</v>
      </c>
      <c r="K302" s="1218"/>
      <c r="L302" s="598" t="s">
        <v>108</v>
      </c>
      <c r="M302" s="617" t="s">
        <v>108</v>
      </c>
      <c r="N302" s="570"/>
    </row>
    <row r="303" spans="1:14" ht="13.5" customHeight="1" thickBot="1">
      <c r="A303" t="s">
        <v>142</v>
      </c>
      <c r="B303" s="618" t="s">
        <v>8</v>
      </c>
      <c r="C303" s="1074">
        <v>0</v>
      </c>
      <c r="D303" s="1074">
        <v>0</v>
      </c>
      <c r="E303" s="438">
        <v>2.5</v>
      </c>
      <c r="F303" s="423">
        <v>42.3</v>
      </c>
      <c r="G303" s="423">
        <v>19.5</v>
      </c>
      <c r="H303" s="1057">
        <v>22.1</v>
      </c>
      <c r="I303" s="1075">
        <v>0</v>
      </c>
      <c r="J303" s="1075">
        <v>0</v>
      </c>
      <c r="K303" s="621">
        <v>198.46</v>
      </c>
      <c r="L303" s="620">
        <v>10.82</v>
      </c>
      <c r="M303" s="622">
        <v>63.76</v>
      </c>
      <c r="N303" s="570"/>
    </row>
    <row r="304" spans="1:14" ht="13.5" customHeight="1" thickBot="1">
      <c r="A304" s="503" t="s">
        <v>38</v>
      </c>
      <c r="B304" s="473" t="s">
        <v>9</v>
      </c>
      <c r="C304" s="412">
        <f aca="true" t="shared" si="54" ref="C304:M304">C303</f>
        <v>0</v>
      </c>
      <c r="D304" s="412">
        <f t="shared" si="54"/>
        <v>0</v>
      </c>
      <c r="E304" s="412">
        <f t="shared" si="54"/>
        <v>2.5</v>
      </c>
      <c r="F304" s="412">
        <f t="shared" si="54"/>
        <v>42.3</v>
      </c>
      <c r="G304" s="412">
        <f t="shared" si="54"/>
        <v>19.5</v>
      </c>
      <c r="H304" s="412">
        <f t="shared" si="54"/>
        <v>22.1</v>
      </c>
      <c r="I304" s="79">
        <f t="shared" si="54"/>
        <v>0</v>
      </c>
      <c r="J304" s="79">
        <f t="shared" si="54"/>
        <v>0</v>
      </c>
      <c r="K304" s="484">
        <f t="shared" si="54"/>
        <v>198.46</v>
      </c>
      <c r="L304" s="79">
        <f t="shared" si="54"/>
        <v>10.82</v>
      </c>
      <c r="M304" s="80">
        <f t="shared" si="54"/>
        <v>63.76</v>
      </c>
      <c r="N304" s="570"/>
    </row>
    <row r="305" spans="1:14" ht="9" customHeight="1">
      <c r="A305" t="s">
        <v>142</v>
      </c>
      <c r="B305" s="42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570"/>
    </row>
    <row r="306" spans="1:14" ht="24" customHeight="1" thickBot="1">
      <c r="A306" t="s">
        <v>142</v>
      </c>
      <c r="B306" s="570"/>
      <c r="C306" s="589" t="s">
        <v>76</v>
      </c>
      <c r="D306" s="590"/>
      <c r="E306" s="590"/>
      <c r="F306" s="590"/>
      <c r="G306" s="591"/>
      <c r="H306" s="591"/>
      <c r="I306" s="591"/>
      <c r="J306" s="591"/>
      <c r="K306" s="588"/>
      <c r="L306" s="591"/>
      <c r="M306" s="591"/>
      <c r="N306" s="570"/>
    </row>
    <row r="307" spans="1:14" ht="24" customHeight="1">
      <c r="A307" t="s">
        <v>142</v>
      </c>
      <c r="B307" s="1222" t="s">
        <v>206</v>
      </c>
      <c r="C307" s="1226" t="s">
        <v>110</v>
      </c>
      <c r="D307" s="1226"/>
      <c r="E307" s="1226"/>
      <c r="F307" s="1226"/>
      <c r="G307" s="1224" t="s">
        <v>15</v>
      </c>
      <c r="H307" s="1214" t="s">
        <v>0</v>
      </c>
      <c r="I307" s="1216" t="s">
        <v>111</v>
      </c>
      <c r="J307" s="1216"/>
      <c r="K307" s="1217" t="s">
        <v>205</v>
      </c>
      <c r="L307" s="456" t="s">
        <v>1</v>
      </c>
      <c r="M307" s="569" t="s">
        <v>29</v>
      </c>
      <c r="N307" s="457" t="s">
        <v>117</v>
      </c>
    </row>
    <row r="308" spans="1:14" ht="36.75" customHeight="1" thickBot="1">
      <c r="A308" t="s">
        <v>142</v>
      </c>
      <c r="B308" s="1223"/>
      <c r="C308" s="581" t="s">
        <v>18</v>
      </c>
      <c r="D308" s="572" t="s">
        <v>19</v>
      </c>
      <c r="E308" s="572" t="s">
        <v>11</v>
      </c>
      <c r="F308" s="572" t="s">
        <v>20</v>
      </c>
      <c r="G308" s="1225"/>
      <c r="H308" s="1215"/>
      <c r="I308" s="573" t="s">
        <v>13</v>
      </c>
      <c r="J308" s="573" t="s">
        <v>12</v>
      </c>
      <c r="K308" s="1218"/>
      <c r="L308" s="572" t="s">
        <v>108</v>
      </c>
      <c r="M308" s="574" t="s">
        <v>108</v>
      </c>
      <c r="N308" s="585" t="s">
        <v>108</v>
      </c>
    </row>
    <row r="309" spans="1:14" ht="18.75" customHeight="1" thickBot="1">
      <c r="A309" t="s">
        <v>142</v>
      </c>
      <c r="B309" s="118" t="s">
        <v>4</v>
      </c>
      <c r="C309" s="632">
        <f aca="true" t="shared" si="55" ref="C309:N309">C250+C255+C261+C266+C278+C284+C289+C294+C299+C304+C272</f>
        <v>288.77</v>
      </c>
      <c r="D309" s="632">
        <f t="shared" si="55"/>
        <v>1157.56</v>
      </c>
      <c r="E309" s="632">
        <f t="shared" si="55"/>
        <v>641.3299999999999</v>
      </c>
      <c r="F309" s="632">
        <f t="shared" si="55"/>
        <v>1880.4799999999998</v>
      </c>
      <c r="G309" s="632">
        <f t="shared" si="55"/>
        <v>1394.19</v>
      </c>
      <c r="H309" s="632">
        <f t="shared" si="55"/>
        <v>381.40000000000003</v>
      </c>
      <c r="I309" s="632">
        <f t="shared" si="55"/>
        <v>31</v>
      </c>
      <c r="J309" s="632">
        <f t="shared" si="55"/>
        <v>31</v>
      </c>
      <c r="K309" s="632">
        <f t="shared" si="55"/>
        <v>3013.3999999999996</v>
      </c>
      <c r="L309" s="632">
        <f t="shared" si="55"/>
        <v>1871.03</v>
      </c>
      <c r="M309" s="632">
        <f t="shared" si="55"/>
        <v>1369.4299999999998</v>
      </c>
      <c r="N309" s="632">
        <f t="shared" si="55"/>
        <v>79.8</v>
      </c>
    </row>
    <row r="310" spans="1:14" ht="22.5" customHeight="1" thickBot="1">
      <c r="A310" t="s">
        <v>142</v>
      </c>
      <c r="B310" s="115" t="s">
        <v>9</v>
      </c>
      <c r="C310" s="116">
        <f>C309</f>
        <v>288.77</v>
      </c>
      <c r="D310" s="116">
        <f>D309</f>
        <v>1157.56</v>
      </c>
      <c r="E310" s="116">
        <f>E309</f>
        <v>641.3299999999999</v>
      </c>
      <c r="F310" s="116">
        <f aca="true" t="shared" si="56" ref="F310:N310">F309</f>
        <v>1880.4799999999998</v>
      </c>
      <c r="G310" s="116">
        <f t="shared" si="56"/>
        <v>1394.19</v>
      </c>
      <c r="H310" s="116">
        <f t="shared" si="56"/>
        <v>381.40000000000003</v>
      </c>
      <c r="I310" s="116">
        <f t="shared" si="56"/>
        <v>31</v>
      </c>
      <c r="J310" s="116">
        <f t="shared" si="56"/>
        <v>31</v>
      </c>
      <c r="K310" s="483">
        <f t="shared" si="56"/>
        <v>3013.3999999999996</v>
      </c>
      <c r="L310" s="116">
        <f t="shared" si="56"/>
        <v>1871.03</v>
      </c>
      <c r="M310" s="117">
        <f t="shared" si="56"/>
        <v>1369.4299999999998</v>
      </c>
      <c r="N310" s="358">
        <f t="shared" si="56"/>
        <v>79.8</v>
      </c>
    </row>
    <row r="311" spans="1:14" ht="16.5" customHeight="1">
      <c r="A311" t="s">
        <v>142</v>
      </c>
      <c r="B311" s="42"/>
      <c r="C311" s="593" t="s">
        <v>77</v>
      </c>
      <c r="D311" s="88"/>
      <c r="E311" s="88"/>
      <c r="F311" s="88"/>
      <c r="G311" s="59"/>
      <c r="H311" s="59"/>
      <c r="I311" s="59"/>
      <c r="J311" s="59"/>
      <c r="K311" s="59"/>
      <c r="L311" s="59"/>
      <c r="M311" s="59"/>
      <c r="N311" s="59"/>
    </row>
    <row r="312" spans="1:14" ht="15" customHeight="1" thickBot="1">
      <c r="A312" s="378" t="s">
        <v>36</v>
      </c>
      <c r="B312" s="570"/>
      <c r="C312" s="97" t="s">
        <v>40</v>
      </c>
      <c r="D312" s="570"/>
      <c r="E312" s="591"/>
      <c r="F312" s="591"/>
      <c r="G312" s="591"/>
      <c r="H312" s="591"/>
      <c r="I312" s="591"/>
      <c r="J312" s="591"/>
      <c r="K312" s="588"/>
      <c r="L312" s="591"/>
      <c r="M312" s="591"/>
      <c r="N312" s="570"/>
    </row>
    <row r="313" spans="1:14" ht="27.75" customHeight="1">
      <c r="A313" t="s">
        <v>142</v>
      </c>
      <c r="B313" s="1222" t="s">
        <v>206</v>
      </c>
      <c r="C313" s="1232" t="s">
        <v>110</v>
      </c>
      <c r="D313" s="1232"/>
      <c r="E313" s="1232"/>
      <c r="F313" s="1232"/>
      <c r="G313" s="1228" t="s">
        <v>15</v>
      </c>
      <c r="H313" s="1247" t="s">
        <v>0</v>
      </c>
      <c r="I313" s="1221" t="s">
        <v>111</v>
      </c>
      <c r="J313" s="1221"/>
      <c r="K313" s="1217" t="s">
        <v>205</v>
      </c>
      <c r="L313" s="596" t="s">
        <v>1</v>
      </c>
      <c r="M313" s="616" t="s">
        <v>29</v>
      </c>
      <c r="N313" s="570"/>
    </row>
    <row r="314" spans="1:14" ht="38.25" customHeight="1" thickBot="1">
      <c r="A314" t="s">
        <v>142</v>
      </c>
      <c r="B314" s="1223"/>
      <c r="C314" s="633" t="s">
        <v>18</v>
      </c>
      <c r="D314" s="598" t="s">
        <v>19</v>
      </c>
      <c r="E314" s="598" t="s">
        <v>11</v>
      </c>
      <c r="F314" s="598" t="s">
        <v>20</v>
      </c>
      <c r="G314" s="1229"/>
      <c r="H314" s="1248"/>
      <c r="I314" s="599" t="s">
        <v>13</v>
      </c>
      <c r="J314" s="599" t="s">
        <v>12</v>
      </c>
      <c r="K314" s="1218"/>
      <c r="L314" s="598" t="s">
        <v>108</v>
      </c>
      <c r="M314" s="617" t="s">
        <v>108</v>
      </c>
      <c r="N314" s="570"/>
    </row>
    <row r="315" spans="1:14" ht="21.75" customHeight="1" thickBot="1">
      <c r="A315" s="378" t="s">
        <v>36</v>
      </c>
      <c r="B315" s="118" t="s">
        <v>8</v>
      </c>
      <c r="C315" s="472">
        <v>62.07</v>
      </c>
      <c r="D315" s="619">
        <v>43.06</v>
      </c>
      <c r="E315" s="619">
        <v>66.21</v>
      </c>
      <c r="F315" s="666">
        <v>69.93</v>
      </c>
      <c r="G315" s="666">
        <v>91.93</v>
      </c>
      <c r="H315" s="619">
        <v>23.78</v>
      </c>
      <c r="I315" s="1075">
        <v>0</v>
      </c>
      <c r="J315" s="1075">
        <v>0</v>
      </c>
      <c r="K315" s="621">
        <v>55.84</v>
      </c>
      <c r="L315" s="620">
        <v>91.32</v>
      </c>
      <c r="M315" s="622">
        <v>103.23</v>
      </c>
      <c r="N315" s="570"/>
    </row>
    <row r="316" spans="1:14" ht="24.75" customHeight="1" thickBot="1">
      <c r="A316" t="s">
        <v>142</v>
      </c>
      <c r="B316" s="115" t="s">
        <v>9</v>
      </c>
      <c r="C316" s="116">
        <f>C315</f>
        <v>62.07</v>
      </c>
      <c r="D316" s="116">
        <f aca="true" t="shared" si="57" ref="D316:M316">D315</f>
        <v>43.06</v>
      </c>
      <c r="E316" s="116">
        <f t="shared" si="57"/>
        <v>66.21</v>
      </c>
      <c r="F316" s="116">
        <f t="shared" si="57"/>
        <v>69.93</v>
      </c>
      <c r="G316" s="116">
        <f t="shared" si="57"/>
        <v>91.93</v>
      </c>
      <c r="H316" s="116">
        <f t="shared" si="57"/>
        <v>23.78</v>
      </c>
      <c r="I316" s="116">
        <f t="shared" si="57"/>
        <v>0</v>
      </c>
      <c r="J316" s="116">
        <f t="shared" si="57"/>
        <v>0</v>
      </c>
      <c r="K316" s="483">
        <f t="shared" si="57"/>
        <v>55.84</v>
      </c>
      <c r="L316" s="116">
        <f t="shared" si="57"/>
        <v>91.32</v>
      </c>
      <c r="M316" s="117">
        <f t="shared" si="57"/>
        <v>103.23</v>
      </c>
      <c r="N316" s="570"/>
    </row>
    <row r="317" spans="2:15" ht="27" customHeight="1" thickBot="1">
      <c r="B317" s="368"/>
      <c r="C317" s="634" t="s">
        <v>96</v>
      </c>
      <c r="D317" s="368"/>
      <c r="E317" s="368"/>
      <c r="F317" s="368"/>
      <c r="G317" s="368"/>
      <c r="H317" s="368"/>
      <c r="I317" s="368"/>
      <c r="J317" s="368"/>
      <c r="K317" s="635"/>
      <c r="L317" s="368"/>
      <c r="M317" s="636"/>
      <c r="N317" s="368"/>
      <c r="O317" s="663"/>
    </row>
    <row r="318" spans="2:14" ht="31.5" customHeight="1">
      <c r="B318" s="1261" t="s">
        <v>206</v>
      </c>
      <c r="C318" s="1263" t="s">
        <v>106</v>
      </c>
      <c r="D318" s="1263"/>
      <c r="E318" s="1263"/>
      <c r="F318" s="1263"/>
      <c r="G318" s="1267" t="s">
        <v>15</v>
      </c>
      <c r="H318" s="1230" t="s">
        <v>0</v>
      </c>
      <c r="I318" s="1253" t="s">
        <v>107</v>
      </c>
      <c r="J318" s="1253"/>
      <c r="K318" s="1251" t="s">
        <v>205</v>
      </c>
      <c r="L318" s="109" t="s">
        <v>1</v>
      </c>
      <c r="M318" s="104" t="s">
        <v>29</v>
      </c>
      <c r="N318" s="357" t="s">
        <v>117</v>
      </c>
    </row>
    <row r="319" spans="2:14" ht="30" customHeight="1" thickBot="1">
      <c r="B319" s="1262"/>
      <c r="C319" s="106" t="s">
        <v>18</v>
      </c>
      <c r="D319" s="107" t="s">
        <v>19</v>
      </c>
      <c r="E319" s="107" t="s">
        <v>11</v>
      </c>
      <c r="F319" s="107" t="s">
        <v>20</v>
      </c>
      <c r="G319" s="1268"/>
      <c r="H319" s="1231"/>
      <c r="I319" s="108" t="s">
        <v>13</v>
      </c>
      <c r="J319" s="108" t="s">
        <v>12</v>
      </c>
      <c r="K319" s="1252"/>
      <c r="L319" s="107" t="s">
        <v>109</v>
      </c>
      <c r="M319" s="107" t="s">
        <v>109</v>
      </c>
      <c r="N319" s="637" t="s">
        <v>108</v>
      </c>
    </row>
    <row r="320" spans="2:14" ht="41.25" customHeight="1">
      <c r="B320" s="110" t="s">
        <v>78</v>
      </c>
      <c r="C320" s="95" t="e">
        <f>C239</f>
        <v>#REF!</v>
      </c>
      <c r="D320" s="95" t="e">
        <f aca="true" t="shared" si="58" ref="D320:M320">D239</f>
        <v>#REF!</v>
      </c>
      <c r="E320" s="95" t="e">
        <f t="shared" si="58"/>
        <v>#REF!</v>
      </c>
      <c r="F320" s="95" t="e">
        <f t="shared" si="58"/>
        <v>#REF!</v>
      </c>
      <c r="G320" s="95" t="e">
        <f t="shared" si="58"/>
        <v>#REF!</v>
      </c>
      <c r="H320" s="95" t="e">
        <f t="shared" si="58"/>
        <v>#REF!</v>
      </c>
      <c r="I320" s="95" t="e">
        <f t="shared" si="58"/>
        <v>#REF!</v>
      </c>
      <c r="J320" s="95" t="e">
        <f t="shared" si="58"/>
        <v>#REF!</v>
      </c>
      <c r="K320" s="480">
        <f t="shared" si="58"/>
        <v>7795.35</v>
      </c>
      <c r="L320" s="95">
        <f t="shared" si="58"/>
        <v>5792.02</v>
      </c>
      <c r="M320" s="95">
        <f t="shared" si="58"/>
        <v>3859.5</v>
      </c>
      <c r="N320" s="398">
        <f>N239</f>
        <v>169.07</v>
      </c>
    </row>
    <row r="321" spans="2:14" ht="39" customHeight="1">
      <c r="B321" s="111" t="s">
        <v>79</v>
      </c>
      <c r="C321" s="30">
        <f aca="true" t="shared" si="59" ref="C321:M321">C310</f>
        <v>288.77</v>
      </c>
      <c r="D321" s="30">
        <f t="shared" si="59"/>
        <v>1157.56</v>
      </c>
      <c r="E321" s="30">
        <f t="shared" si="59"/>
        <v>641.3299999999999</v>
      </c>
      <c r="F321" s="30">
        <f t="shared" si="59"/>
        <v>1880.4799999999998</v>
      </c>
      <c r="G321" s="30">
        <f t="shared" si="59"/>
        <v>1394.19</v>
      </c>
      <c r="H321" s="30">
        <f t="shared" si="59"/>
        <v>381.40000000000003</v>
      </c>
      <c r="I321" s="30">
        <f t="shared" si="59"/>
        <v>31</v>
      </c>
      <c r="J321" s="30">
        <f t="shared" si="59"/>
        <v>31</v>
      </c>
      <c r="K321" s="481">
        <f t="shared" si="59"/>
        <v>3013.3999999999996</v>
      </c>
      <c r="L321" s="30">
        <f t="shared" si="59"/>
        <v>1871.03</v>
      </c>
      <c r="M321" s="30">
        <f t="shared" si="59"/>
        <v>1369.4299999999998</v>
      </c>
      <c r="N321" s="474">
        <f>N310</f>
        <v>79.8</v>
      </c>
    </row>
    <row r="322" spans="2:14" ht="29.25" customHeight="1" thickBot="1">
      <c r="B322" s="112" t="s">
        <v>80</v>
      </c>
      <c r="C322" s="81">
        <f>C316</f>
        <v>62.07</v>
      </c>
      <c r="D322" s="81">
        <f aca="true" t="shared" si="60" ref="D322:N322">D316</f>
        <v>43.06</v>
      </c>
      <c r="E322" s="81">
        <f t="shared" si="60"/>
        <v>66.21</v>
      </c>
      <c r="F322" s="81">
        <f t="shared" si="60"/>
        <v>69.93</v>
      </c>
      <c r="G322" s="81">
        <f t="shared" si="60"/>
        <v>91.93</v>
      </c>
      <c r="H322" s="81">
        <f t="shared" si="60"/>
        <v>23.78</v>
      </c>
      <c r="I322" s="81">
        <f t="shared" si="60"/>
        <v>0</v>
      </c>
      <c r="J322" s="81">
        <f t="shared" si="60"/>
        <v>0</v>
      </c>
      <c r="K322" s="482">
        <f t="shared" si="60"/>
        <v>55.84</v>
      </c>
      <c r="L322" s="81">
        <f t="shared" si="60"/>
        <v>91.32</v>
      </c>
      <c r="M322" s="81">
        <f t="shared" si="60"/>
        <v>103.23</v>
      </c>
      <c r="N322" s="399">
        <f t="shared" si="60"/>
        <v>0</v>
      </c>
    </row>
    <row r="323" spans="2:14" ht="30" customHeight="1" thickBot="1">
      <c r="B323" s="28" t="s">
        <v>9</v>
      </c>
      <c r="C323" s="27" t="e">
        <f>SUM(C320:C322)</f>
        <v>#REF!</v>
      </c>
      <c r="D323" s="27" t="e">
        <f>SUM(D320:D322)</f>
        <v>#REF!</v>
      </c>
      <c r="E323" s="27" t="e">
        <f>SUM(E320:E322)</f>
        <v>#REF!</v>
      </c>
      <c r="F323" s="27" t="e">
        <f>SUM(F320:F322)</f>
        <v>#REF!</v>
      </c>
      <c r="G323" s="27" t="e">
        <f>SUM(G320:G322)</f>
        <v>#REF!</v>
      </c>
      <c r="H323" s="27" t="e">
        <f aca="true" t="shared" si="61" ref="H323:M323">SUM(H320:H322)</f>
        <v>#REF!</v>
      </c>
      <c r="I323" s="27" t="e">
        <f t="shared" si="61"/>
        <v>#REF!</v>
      </c>
      <c r="J323" s="27" t="e">
        <f t="shared" si="61"/>
        <v>#REF!</v>
      </c>
      <c r="K323" s="479">
        <f t="shared" si="61"/>
        <v>10864.59</v>
      </c>
      <c r="L323" s="27">
        <f t="shared" si="61"/>
        <v>7754.37</v>
      </c>
      <c r="M323" s="25">
        <f t="shared" si="61"/>
        <v>5332.16</v>
      </c>
      <c r="N323" s="26">
        <f>SUM(N320:N322)</f>
        <v>248.87</v>
      </c>
    </row>
    <row r="324" spans="2:14" ht="12.75">
      <c r="B324" s="368"/>
      <c r="C324" s="575"/>
      <c r="D324" s="570"/>
      <c r="E324" s="570"/>
      <c r="F324" s="570"/>
      <c r="G324" s="570"/>
      <c r="H324" s="570"/>
      <c r="I324" s="368"/>
      <c r="J324" s="368"/>
      <c r="K324" s="570"/>
      <c r="L324" s="368"/>
      <c r="M324" s="368"/>
      <c r="N324" s="578"/>
    </row>
    <row r="325" spans="2:14" ht="15">
      <c r="B325" s="368"/>
      <c r="C325" s="1249" t="s">
        <v>35</v>
      </c>
      <c r="D325" s="1249"/>
      <c r="E325" s="1249"/>
      <c r="F325" s="1249"/>
      <c r="G325" s="1249"/>
      <c r="H325" s="1249"/>
      <c r="I325" s="1249"/>
      <c r="J325" s="1249"/>
      <c r="K325" s="1249"/>
      <c r="L325" s="1249"/>
      <c r="M325" s="368"/>
      <c r="N325" s="368"/>
    </row>
    <row r="326" spans="2:14" ht="6.75" customHeight="1">
      <c r="B326" s="368"/>
      <c r="C326" s="1079"/>
      <c r="D326" s="1079"/>
      <c r="E326" s="1079"/>
      <c r="F326" s="1079"/>
      <c r="G326" s="1079"/>
      <c r="H326" s="1079"/>
      <c r="I326" s="1079"/>
      <c r="J326" s="635"/>
      <c r="K326" s="635"/>
      <c r="L326" s="635"/>
      <c r="M326" s="368"/>
      <c r="N326" s="368"/>
    </row>
    <row r="327" spans="2:14" ht="13.5" thickBot="1">
      <c r="B327" s="368"/>
      <c r="C327" s="1250" t="s">
        <v>214</v>
      </c>
      <c r="D327" s="1250"/>
      <c r="E327" s="1250"/>
      <c r="F327" s="1079"/>
      <c r="G327" s="1079"/>
      <c r="H327" s="1079"/>
      <c r="I327" s="1079"/>
      <c r="J327" s="1097" t="s">
        <v>217</v>
      </c>
      <c r="K327" s="635"/>
      <c r="L327" s="635"/>
      <c r="M327" s="368"/>
      <c r="N327" s="368"/>
    </row>
    <row r="328" spans="2:14" ht="22.5" customHeight="1">
      <c r="B328" s="368"/>
      <c r="C328" s="1237" t="s">
        <v>105</v>
      </c>
      <c r="D328" s="1238"/>
      <c r="E328" s="1241" t="s">
        <v>1</v>
      </c>
      <c r="F328" s="1242"/>
      <c r="G328" s="1242"/>
      <c r="H328" s="1243"/>
      <c r="I328" s="635"/>
      <c r="J328" s="1199" t="s">
        <v>105</v>
      </c>
      <c r="K328" s="1199"/>
      <c r="L328" s="1200" t="s">
        <v>1</v>
      </c>
      <c r="M328" s="1200"/>
      <c r="N328" s="368"/>
    </row>
    <row r="329" spans="2:14" ht="14.25" customHeight="1" thickBot="1">
      <c r="B329" s="368"/>
      <c r="C329" s="1239"/>
      <c r="D329" s="1240"/>
      <c r="E329" s="1244" t="s">
        <v>109</v>
      </c>
      <c r="F329" s="1245"/>
      <c r="G329" s="1245"/>
      <c r="H329" s="1246"/>
      <c r="I329" s="635"/>
      <c r="J329" s="1199"/>
      <c r="K329" s="1199"/>
      <c r="L329" s="1200" t="s">
        <v>24</v>
      </c>
      <c r="M329" s="1200"/>
      <c r="N329" s="368"/>
    </row>
    <row r="330" spans="2:14" ht="14.25" customHeight="1">
      <c r="B330" s="368"/>
      <c r="C330" s="1233">
        <v>64</v>
      </c>
      <c r="D330" s="1234"/>
      <c r="E330" s="1235">
        <v>30.72</v>
      </c>
      <c r="F330" s="1235"/>
      <c r="G330" s="1235"/>
      <c r="H330" s="1236"/>
      <c r="I330" s="635"/>
      <c r="J330" s="1193">
        <v>1</v>
      </c>
      <c r="K330" s="1194"/>
      <c r="L330" s="1201">
        <v>90</v>
      </c>
      <c r="M330" s="1202"/>
      <c r="N330" s="368"/>
    </row>
    <row r="331" spans="2:14" ht="17.25" customHeight="1">
      <c r="B331" s="368"/>
      <c r="C331" s="1195">
        <v>39</v>
      </c>
      <c r="D331" s="1196"/>
      <c r="E331" s="1197">
        <v>92</v>
      </c>
      <c r="F331" s="1197"/>
      <c r="G331" s="1197"/>
      <c r="H331" s="1198"/>
      <c r="I331" s="635"/>
      <c r="J331" s="1193">
        <v>52</v>
      </c>
      <c r="K331" s="1194"/>
      <c r="L331" s="1201">
        <v>11.4</v>
      </c>
      <c r="M331" s="1202"/>
      <c r="N331" s="368"/>
    </row>
    <row r="332" spans="2:14" ht="15" customHeight="1">
      <c r="B332" s="368"/>
      <c r="C332" s="1195">
        <v>59</v>
      </c>
      <c r="D332" s="1196"/>
      <c r="E332" s="1197">
        <v>24</v>
      </c>
      <c r="F332" s="1197"/>
      <c r="G332" s="1197"/>
      <c r="H332" s="1198"/>
      <c r="I332" s="635"/>
      <c r="J332" s="1205" t="s">
        <v>9</v>
      </c>
      <c r="K332" s="1206"/>
      <c r="L332" s="1213">
        <f>SUM(L330:M331)</f>
        <v>101.4</v>
      </c>
      <c r="M332" s="1206"/>
      <c r="N332" s="368"/>
    </row>
    <row r="333" spans="2:14" ht="13.5" customHeight="1">
      <c r="B333" s="368"/>
      <c r="C333" s="1195">
        <v>65</v>
      </c>
      <c r="D333" s="1196"/>
      <c r="E333" s="1207">
        <v>7.56</v>
      </c>
      <c r="F333" s="1207"/>
      <c r="G333" s="1207"/>
      <c r="H333" s="1208"/>
      <c r="I333" s="635"/>
      <c r="J333" s="1033"/>
      <c r="K333" s="1204"/>
      <c r="L333" s="1204"/>
      <c r="M333" s="368"/>
      <c r="N333" s="368"/>
    </row>
    <row r="334" spans="2:14" ht="15" customHeight="1" thickBot="1">
      <c r="B334" s="368"/>
      <c r="C334" s="1195">
        <v>71</v>
      </c>
      <c r="D334" s="1196"/>
      <c r="E334" s="1219">
        <v>12.22</v>
      </c>
      <c r="F334" s="1219"/>
      <c r="G334" s="1219"/>
      <c r="H334" s="1220"/>
      <c r="I334" s="635"/>
      <c r="J334" s="1033"/>
      <c r="K334" s="1080"/>
      <c r="L334" s="1080"/>
      <c r="M334" s="368"/>
      <c r="N334" s="368"/>
    </row>
    <row r="335" spans="2:14" ht="19.5" customHeight="1" thickBot="1">
      <c r="B335" s="368"/>
      <c r="C335" s="1209" t="s">
        <v>9</v>
      </c>
      <c r="D335" s="1210"/>
      <c r="E335" s="1211">
        <f>SUM(E330:H334)</f>
        <v>166.5</v>
      </c>
      <c r="F335" s="1211"/>
      <c r="G335" s="1211"/>
      <c r="H335" s="1212"/>
      <c r="I335" s="635"/>
      <c r="J335" s="1081" t="s">
        <v>187</v>
      </c>
      <c r="K335" s="1098">
        <f>E335+L332</f>
        <v>267.9</v>
      </c>
      <c r="L335" s="1082" t="s">
        <v>228</v>
      </c>
      <c r="M335" s="368"/>
      <c r="N335" s="368"/>
    </row>
    <row r="336" spans="2:14" ht="19.5" customHeight="1">
      <c r="B336" s="368"/>
      <c r="C336" s="638" t="s">
        <v>10</v>
      </c>
      <c r="D336" s="639"/>
      <c r="E336" s="639"/>
      <c r="F336" s="639"/>
      <c r="G336" s="639"/>
      <c r="H336" s="639"/>
      <c r="I336" s="639"/>
      <c r="J336" s="639"/>
      <c r="K336" s="1083"/>
      <c r="L336" s="635"/>
      <c r="M336" s="368"/>
      <c r="N336" s="368"/>
    </row>
    <row r="337" spans="2:14" ht="15">
      <c r="B337" s="368"/>
      <c r="C337" s="639" t="s">
        <v>94</v>
      </c>
      <c r="D337" s="639"/>
      <c r="E337" s="639"/>
      <c r="F337" s="639"/>
      <c r="G337" s="639"/>
      <c r="H337" s="639"/>
      <c r="I337" s="639"/>
      <c r="J337" s="639"/>
      <c r="K337" s="1083"/>
      <c r="L337" s="635"/>
      <c r="M337" s="368"/>
      <c r="N337" s="368"/>
    </row>
    <row r="338" spans="2:14" ht="15">
      <c r="B338" s="368"/>
      <c r="C338" s="639" t="s">
        <v>185</v>
      </c>
      <c r="D338" s="639"/>
      <c r="E338" s="639"/>
      <c r="F338" s="639"/>
      <c r="G338" s="639"/>
      <c r="H338" s="639"/>
      <c r="I338" s="639"/>
      <c r="J338" s="639"/>
      <c r="K338" s="1083"/>
      <c r="L338" s="635"/>
      <c r="M338" s="368"/>
      <c r="N338" s="368"/>
    </row>
    <row r="339" spans="2:14" ht="15">
      <c r="B339" s="368"/>
      <c r="C339" s="1203" t="s">
        <v>116</v>
      </c>
      <c r="D339" s="1203"/>
      <c r="E339" s="1203"/>
      <c r="F339" s="1203"/>
      <c r="G339" s="1203"/>
      <c r="H339" s="1203"/>
      <c r="I339" s="1203"/>
      <c r="J339" s="1203"/>
      <c r="K339" s="1083"/>
      <c r="L339" s="635"/>
      <c r="M339" s="368"/>
      <c r="N339" s="368"/>
    </row>
    <row r="340" spans="2:14" ht="12.75">
      <c r="B340" s="368"/>
      <c r="C340" s="635"/>
      <c r="D340" s="635"/>
      <c r="E340" s="635"/>
      <c r="F340" s="635"/>
      <c r="G340" s="635"/>
      <c r="H340" s="635"/>
      <c r="I340" s="635"/>
      <c r="J340" s="635"/>
      <c r="K340" s="635"/>
      <c r="L340" s="635"/>
      <c r="M340" s="368"/>
      <c r="N340" s="368"/>
    </row>
    <row r="341" spans="2:14" ht="13.5" thickBot="1">
      <c r="B341" s="368"/>
      <c r="C341" s="634" t="s">
        <v>97</v>
      </c>
      <c r="D341" s="634"/>
      <c r="E341" s="634"/>
      <c r="F341" s="368"/>
      <c r="G341" s="368"/>
      <c r="H341" s="368"/>
      <c r="I341" s="368"/>
      <c r="J341" s="368"/>
      <c r="K341" s="368"/>
      <c r="L341" s="368"/>
      <c r="M341" s="368"/>
      <c r="N341" s="368"/>
    </row>
    <row r="342" spans="2:14" ht="28.5" customHeight="1">
      <c r="B342" s="1261" t="s">
        <v>98</v>
      </c>
      <c r="C342" s="1263" t="s">
        <v>106</v>
      </c>
      <c r="D342" s="1263"/>
      <c r="E342" s="1263"/>
      <c r="F342" s="1263"/>
      <c r="G342" s="1267" t="s">
        <v>15</v>
      </c>
      <c r="H342" s="1230" t="s">
        <v>0</v>
      </c>
      <c r="I342" s="1253" t="s">
        <v>107</v>
      </c>
      <c r="J342" s="1253"/>
      <c r="K342" s="1251" t="s">
        <v>205</v>
      </c>
      <c r="L342" s="105" t="s">
        <v>28</v>
      </c>
      <c r="M342" s="104" t="s">
        <v>17</v>
      </c>
      <c r="N342" s="357" t="s">
        <v>117</v>
      </c>
    </row>
    <row r="343" spans="2:29" ht="28.5" customHeight="1" thickBot="1">
      <c r="B343" s="1262"/>
      <c r="C343" s="106" t="s">
        <v>18</v>
      </c>
      <c r="D343" s="107" t="s">
        <v>19</v>
      </c>
      <c r="E343" s="107" t="s">
        <v>11</v>
      </c>
      <c r="F343" s="107" t="s">
        <v>20</v>
      </c>
      <c r="G343" s="1268"/>
      <c r="H343" s="1231"/>
      <c r="I343" s="108" t="s">
        <v>13</v>
      </c>
      <c r="J343" s="108" t="s">
        <v>12</v>
      </c>
      <c r="K343" s="1252"/>
      <c r="L343" s="107" t="s">
        <v>109</v>
      </c>
      <c r="M343" s="107" t="s">
        <v>109</v>
      </c>
      <c r="N343" s="637" t="s">
        <v>108</v>
      </c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</row>
    <row r="344" spans="2:14" ht="18" customHeight="1">
      <c r="B344" s="392" t="s">
        <v>36</v>
      </c>
      <c r="C344" s="475">
        <f aca="true" t="shared" si="62" ref="C344:N344">C21+C46+C115+C121+C127+C132+C137+C142+C163+C169+C177+C184+C189+C197+C204+C210+C215+C221+C250+C255+C261+C266+C284+C315</f>
        <v>604.2700000000001</v>
      </c>
      <c r="D344" s="475">
        <f t="shared" si="62"/>
        <v>2017.8899999999999</v>
      </c>
      <c r="E344" s="475">
        <f t="shared" si="62"/>
        <v>1887.0200000000004</v>
      </c>
      <c r="F344" s="475">
        <f t="shared" si="62"/>
        <v>10463.06</v>
      </c>
      <c r="G344" s="475">
        <f t="shared" si="62"/>
        <v>5765.6900000000005</v>
      </c>
      <c r="H344" s="475">
        <f t="shared" si="62"/>
        <v>1384.7900000000002</v>
      </c>
      <c r="I344" s="475">
        <f t="shared" si="62"/>
        <v>1016.3600000000001</v>
      </c>
      <c r="J344" s="475">
        <f t="shared" si="62"/>
        <v>1248.1100000000001</v>
      </c>
      <c r="K344" s="475">
        <f t="shared" si="62"/>
        <v>8261.84</v>
      </c>
      <c r="L344" s="475">
        <f t="shared" si="62"/>
        <v>6754.539999999999</v>
      </c>
      <c r="M344" s="475">
        <f t="shared" si="62"/>
        <v>4147.16</v>
      </c>
      <c r="N344" s="1146">
        <f t="shared" si="62"/>
        <v>167.5</v>
      </c>
    </row>
    <row r="345" spans="2:14" ht="18" customHeight="1">
      <c r="B345" s="29" t="s">
        <v>37</v>
      </c>
      <c r="C345" s="476">
        <f>C66</f>
        <v>13.93</v>
      </c>
      <c r="D345" s="476">
        <f aca="true" t="shared" si="63" ref="D345:N346">D66</f>
        <v>0</v>
      </c>
      <c r="E345" s="476">
        <f t="shared" si="63"/>
        <v>25.73</v>
      </c>
      <c r="F345" s="476">
        <f t="shared" si="63"/>
        <v>236.25</v>
      </c>
      <c r="G345" s="476">
        <f t="shared" si="63"/>
        <v>0</v>
      </c>
      <c r="H345" s="476">
        <f t="shared" si="63"/>
        <v>14.98</v>
      </c>
      <c r="I345" s="476">
        <f t="shared" si="63"/>
        <v>0</v>
      </c>
      <c r="J345" s="476">
        <f t="shared" si="63"/>
        <v>0</v>
      </c>
      <c r="K345" s="476">
        <f t="shared" si="63"/>
        <v>153.25</v>
      </c>
      <c r="L345" s="476">
        <f t="shared" si="63"/>
        <v>105.5</v>
      </c>
      <c r="M345" s="476">
        <f t="shared" si="63"/>
        <v>145.1</v>
      </c>
      <c r="N345" s="1147">
        <f t="shared" si="63"/>
        <v>0</v>
      </c>
    </row>
    <row r="346" spans="2:14" ht="18" customHeight="1">
      <c r="B346" s="29" t="s">
        <v>38</v>
      </c>
      <c r="C346" s="477">
        <f aca="true" t="shared" si="64" ref="C346:J346">C16+C36+C41+C51+C61+C83+C88+C278+C299+C304</f>
        <v>11.32</v>
      </c>
      <c r="D346" s="477">
        <f t="shared" si="64"/>
        <v>144.7</v>
      </c>
      <c r="E346" s="477">
        <f t="shared" si="64"/>
        <v>186.29</v>
      </c>
      <c r="F346" s="477">
        <f t="shared" si="64"/>
        <v>903.99</v>
      </c>
      <c r="G346" s="477">
        <f t="shared" si="64"/>
        <v>598.52</v>
      </c>
      <c r="H346" s="477">
        <f t="shared" si="64"/>
        <v>177.87999999999997</v>
      </c>
      <c r="I346" s="477">
        <f t="shared" si="64"/>
        <v>94.06</v>
      </c>
      <c r="J346" s="477">
        <f t="shared" si="64"/>
        <v>68.62</v>
      </c>
      <c r="K346" s="477">
        <f>K16+K36+K41+K51+K61+K83+K88+K278+K299+K304</f>
        <v>1681.87</v>
      </c>
      <c r="L346" s="477">
        <f>L16+L36+L41+L51+L61+L83+L88+L278+L299+L304</f>
        <v>537.9000000000001</v>
      </c>
      <c r="M346" s="477">
        <f>M16+M36+M41+M51+M61+M83+M88+M278+M299+M304</f>
        <v>540.5300000000001</v>
      </c>
      <c r="N346" s="1147">
        <f t="shared" si="63"/>
        <v>0</v>
      </c>
    </row>
    <row r="347" spans="2:14" ht="18" customHeight="1">
      <c r="B347" s="29" t="s">
        <v>39</v>
      </c>
      <c r="C347" s="478">
        <f aca="true" t="shared" si="65" ref="C347:M347">C9+C72+C77+C93+C98+C103+C157+C227+C289+C294+C56+C152+C272+C233+C147+C31+C26</f>
        <v>42.959999999999994</v>
      </c>
      <c r="D347" s="478">
        <f t="shared" si="65"/>
        <v>12.39</v>
      </c>
      <c r="E347" s="478">
        <f t="shared" si="65"/>
        <v>825.9600000000003</v>
      </c>
      <c r="F347" s="478">
        <f t="shared" si="65"/>
        <v>305.82</v>
      </c>
      <c r="G347" s="478">
        <f t="shared" si="65"/>
        <v>408.13</v>
      </c>
      <c r="H347" s="478">
        <f t="shared" si="65"/>
        <v>127.33</v>
      </c>
      <c r="I347" s="478">
        <f t="shared" si="65"/>
        <v>0</v>
      </c>
      <c r="J347" s="478">
        <f t="shared" si="65"/>
        <v>64.15</v>
      </c>
      <c r="K347" s="478">
        <f t="shared" si="65"/>
        <v>641.36</v>
      </c>
      <c r="L347" s="478">
        <f t="shared" si="65"/>
        <v>352.68</v>
      </c>
      <c r="M347" s="478">
        <f t="shared" si="65"/>
        <v>483.77000000000004</v>
      </c>
      <c r="N347" s="1148">
        <f>N227</f>
        <v>81.37</v>
      </c>
    </row>
    <row r="348" spans="2:14" ht="18" customHeight="1" thickBot="1">
      <c r="B348" s="393" t="s">
        <v>138</v>
      </c>
      <c r="C348" s="394">
        <f>C109</f>
        <v>0</v>
      </c>
      <c r="D348" s="394">
        <f aca="true" t="shared" si="66" ref="D348:N348">D109</f>
        <v>51.07</v>
      </c>
      <c r="E348" s="394">
        <f t="shared" si="66"/>
        <v>13</v>
      </c>
      <c r="F348" s="394">
        <f t="shared" si="66"/>
        <v>0</v>
      </c>
      <c r="G348" s="394">
        <f t="shared" si="66"/>
        <v>20.45</v>
      </c>
      <c r="H348" s="394">
        <f t="shared" si="66"/>
        <v>23.8</v>
      </c>
      <c r="I348" s="394">
        <f t="shared" si="66"/>
        <v>0</v>
      </c>
      <c r="J348" s="394">
        <f t="shared" si="66"/>
        <v>0</v>
      </c>
      <c r="K348" s="394">
        <f t="shared" si="66"/>
        <v>126.27</v>
      </c>
      <c r="L348" s="394">
        <f t="shared" si="66"/>
        <v>3.75</v>
      </c>
      <c r="M348" s="394">
        <f t="shared" si="66"/>
        <v>15.6</v>
      </c>
      <c r="N348" s="1149">
        <f t="shared" si="66"/>
        <v>0</v>
      </c>
    </row>
    <row r="349" spans="2:14" ht="18" customHeight="1" thickBot="1">
      <c r="B349" s="28" t="s">
        <v>9</v>
      </c>
      <c r="C349" s="27">
        <f>SUBTOTAL(9,C344:C348)</f>
        <v>672.4800000000001</v>
      </c>
      <c r="D349" s="27">
        <f aca="true" t="shared" si="67" ref="D349:N349">SUBTOTAL(9,D344:D348)</f>
        <v>2226.0499999999997</v>
      </c>
      <c r="E349" s="27">
        <f t="shared" si="67"/>
        <v>2938.000000000001</v>
      </c>
      <c r="F349" s="27">
        <f t="shared" si="67"/>
        <v>11909.119999999999</v>
      </c>
      <c r="G349" s="27">
        <f t="shared" si="67"/>
        <v>6792.790000000001</v>
      </c>
      <c r="H349" s="27">
        <f t="shared" si="67"/>
        <v>1728.78</v>
      </c>
      <c r="I349" s="27">
        <f t="shared" si="67"/>
        <v>1110.42</v>
      </c>
      <c r="J349" s="27">
        <f t="shared" si="67"/>
        <v>1380.88</v>
      </c>
      <c r="K349" s="27">
        <f t="shared" si="67"/>
        <v>10864.59</v>
      </c>
      <c r="L349" s="27">
        <f t="shared" si="67"/>
        <v>7754.369999999999</v>
      </c>
      <c r="M349" s="27">
        <f t="shared" si="67"/>
        <v>5332.160000000001</v>
      </c>
      <c r="N349" s="655">
        <f t="shared" si="67"/>
        <v>248.87</v>
      </c>
    </row>
    <row r="350" spans="2:14" ht="27" customHeight="1">
      <c r="B350" s="42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</row>
    <row r="351" spans="2:14" ht="15.75" customHeight="1">
      <c r="B351" s="42"/>
      <c r="C351" s="575"/>
      <c r="D351" s="575"/>
      <c r="E351" s="575"/>
      <c r="F351" s="575"/>
      <c r="G351" s="575"/>
      <c r="H351" s="575"/>
      <c r="I351" s="575"/>
      <c r="J351" s="575"/>
      <c r="K351" s="575"/>
      <c r="L351" s="575"/>
      <c r="M351" s="575"/>
      <c r="N351" s="575"/>
    </row>
    <row r="352" spans="1:17" ht="12.75">
      <c r="A352" t="s">
        <v>146</v>
      </c>
      <c r="B352" s="92"/>
      <c r="C352" s="1150"/>
      <c r="D352" s="570"/>
      <c r="E352" s="641"/>
      <c r="F352" s="628"/>
      <c r="G352" s="628"/>
      <c r="H352" s="641"/>
      <c r="I352" s="575"/>
      <c r="J352" s="575"/>
      <c r="K352" s="570"/>
      <c r="L352" s="570"/>
      <c r="M352" s="570"/>
      <c r="N352" s="578"/>
      <c r="O352" s="46"/>
      <c r="P352" s="46"/>
      <c r="Q352" s="46"/>
    </row>
    <row r="353" spans="1:17" ht="12.75">
      <c r="A353" t="s">
        <v>38</v>
      </c>
      <c r="B353" s="92"/>
      <c r="C353" s="1150"/>
      <c r="D353" s="642"/>
      <c r="E353" s="570"/>
      <c r="F353" s="570"/>
      <c r="G353" s="570"/>
      <c r="H353" s="570"/>
      <c r="I353" s="570"/>
      <c r="J353" s="570"/>
      <c r="K353" s="570"/>
      <c r="L353" s="570"/>
      <c r="M353" s="570"/>
      <c r="N353" s="570"/>
      <c r="O353" s="46"/>
      <c r="P353" s="46"/>
      <c r="Q353" s="46"/>
    </row>
    <row r="354" spans="1:17" ht="12.75">
      <c r="A354" t="s">
        <v>39</v>
      </c>
      <c r="B354" s="92"/>
      <c r="C354" s="1150"/>
      <c r="D354" s="642"/>
      <c r="E354" s="570"/>
      <c r="F354" s="570"/>
      <c r="G354" s="575"/>
      <c r="H354" s="570"/>
      <c r="I354" s="570"/>
      <c r="J354" s="570"/>
      <c r="K354" s="570"/>
      <c r="L354" s="570"/>
      <c r="M354" s="570"/>
      <c r="N354" s="570"/>
      <c r="O354" s="46"/>
      <c r="P354" s="46"/>
      <c r="Q354" s="46"/>
    </row>
    <row r="355" spans="1:17" ht="12.75">
      <c r="A355" t="s">
        <v>138</v>
      </c>
      <c r="B355" s="92"/>
      <c r="C355" s="1150"/>
      <c r="D355" s="642"/>
      <c r="E355" s="570"/>
      <c r="F355" s="570"/>
      <c r="G355" s="575"/>
      <c r="H355" s="570"/>
      <c r="I355" s="570"/>
      <c r="J355" s="570"/>
      <c r="K355" s="570"/>
      <c r="L355" s="570"/>
      <c r="M355" s="570"/>
      <c r="N355" s="570"/>
      <c r="O355" s="46"/>
      <c r="P355" s="46"/>
      <c r="Q355" s="46"/>
    </row>
    <row r="356" spans="1:17" ht="12.75">
      <c r="A356" t="s">
        <v>141</v>
      </c>
      <c r="B356" s="92"/>
      <c r="C356" s="1150"/>
      <c r="D356" s="642"/>
      <c r="E356" s="570"/>
      <c r="F356" s="570"/>
      <c r="G356" s="575"/>
      <c r="H356" s="570"/>
      <c r="I356" s="575"/>
      <c r="J356" s="575"/>
      <c r="K356" s="575"/>
      <c r="L356" s="575"/>
      <c r="M356" s="575"/>
      <c r="N356" s="575"/>
      <c r="O356" s="46"/>
      <c r="P356" s="46"/>
      <c r="Q356" s="46"/>
    </row>
    <row r="357" spans="2:17" ht="26.25" customHeight="1">
      <c r="B357" s="92"/>
      <c r="C357" s="642"/>
      <c r="D357" s="570"/>
      <c r="E357" s="642"/>
      <c r="F357" s="570"/>
      <c r="G357" s="575"/>
      <c r="H357" s="570"/>
      <c r="I357" s="575"/>
      <c r="J357" s="570"/>
      <c r="K357" s="570"/>
      <c r="L357" s="570"/>
      <c r="M357" s="570"/>
      <c r="N357" s="570"/>
      <c r="O357" s="46"/>
      <c r="P357" s="46"/>
      <c r="Q357" s="46"/>
    </row>
    <row r="358" spans="2:17" ht="26.25" customHeight="1">
      <c r="B358" s="92"/>
      <c r="C358" s="642"/>
      <c r="D358" s="570"/>
      <c r="E358" s="642"/>
      <c r="F358" s="570"/>
      <c r="G358" s="575"/>
      <c r="H358" s="570"/>
      <c r="I358" s="570"/>
      <c r="J358" s="570"/>
      <c r="K358" s="570"/>
      <c r="L358" s="570"/>
      <c r="M358" s="570"/>
      <c r="N358" s="570"/>
      <c r="O358" s="46"/>
      <c r="P358" s="46"/>
      <c r="Q358" s="46"/>
    </row>
    <row r="359" spans="2:17" ht="12.75">
      <c r="B359" s="570"/>
      <c r="C359" s="570"/>
      <c r="D359" s="570"/>
      <c r="E359" s="575"/>
      <c r="F359" s="570"/>
      <c r="G359" s="570"/>
      <c r="H359" s="570"/>
      <c r="I359" s="570"/>
      <c r="J359" s="570"/>
      <c r="K359" s="570"/>
      <c r="L359" s="570"/>
      <c r="M359" s="570"/>
      <c r="N359" s="570"/>
      <c r="O359" s="46"/>
      <c r="P359" s="46"/>
      <c r="Q359" s="46"/>
    </row>
    <row r="360" spans="2:17" ht="12.75">
      <c r="B360" s="570"/>
      <c r="C360" s="570"/>
      <c r="D360" s="570"/>
      <c r="E360" s="570"/>
      <c r="F360" s="570"/>
      <c r="G360" s="570"/>
      <c r="H360" s="570"/>
      <c r="I360" s="570"/>
      <c r="J360" s="570"/>
      <c r="K360" s="570"/>
      <c r="L360" s="570"/>
      <c r="M360" s="570"/>
      <c r="N360" s="570"/>
      <c r="O360" s="46"/>
      <c r="P360" s="46"/>
      <c r="Q360" s="46"/>
    </row>
    <row r="361" spans="2:17" ht="12.75">
      <c r="B361" s="570"/>
      <c r="C361" s="570"/>
      <c r="D361" s="570"/>
      <c r="E361" s="570"/>
      <c r="F361" s="570"/>
      <c r="G361" s="570"/>
      <c r="H361" s="570"/>
      <c r="I361" s="570"/>
      <c r="J361" s="570"/>
      <c r="K361" s="570"/>
      <c r="L361" s="570"/>
      <c r="M361" s="570"/>
      <c r="N361" s="570"/>
      <c r="O361" s="46"/>
      <c r="P361" s="46"/>
      <c r="Q361" s="46"/>
    </row>
    <row r="362" spans="2:17" ht="12.75"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</row>
    <row r="363" spans="2:17" ht="12.75"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</row>
    <row r="364" spans="2:17" ht="12.75"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</row>
    <row r="365" spans="2:17" ht="12.75">
      <c r="B365" s="46"/>
      <c r="C365" s="146"/>
      <c r="D365" s="146"/>
      <c r="E365" s="146"/>
      <c r="F365" s="146"/>
      <c r="G365" s="146"/>
      <c r="H365" s="146"/>
      <c r="I365" s="146"/>
      <c r="J365" s="146"/>
      <c r="K365" s="147"/>
      <c r="L365" s="148"/>
      <c r="M365" s="146"/>
      <c r="N365" s="146"/>
      <c r="O365" s="46"/>
      <c r="P365" s="46"/>
      <c r="Q365" s="46"/>
    </row>
    <row r="366" spans="2:17" ht="12.75"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</row>
    <row r="367" spans="2:17" ht="12.75"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</row>
    <row r="368" spans="2:17" ht="12.75"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</row>
    <row r="369" spans="2:17" ht="12.75"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</row>
    <row r="370" spans="2:17" ht="12.75"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</row>
    <row r="371" spans="2:17" ht="12.75"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</row>
    <row r="372" spans="2:17" ht="12.75"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</row>
    <row r="373" spans="2:17" ht="12.75"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</row>
    <row r="374" spans="2:17" ht="12.75"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</row>
    <row r="375" spans="2:17" ht="12.75"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</row>
    <row r="376" spans="2:17" ht="12.75"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</row>
  </sheetData>
  <sheetProtection/>
  <autoFilter ref="A4:N324"/>
  <mergeCells count="374">
    <mergeCell ref="B28:B29"/>
    <mergeCell ref="C28:F28"/>
    <mergeCell ref="G28:G29"/>
    <mergeCell ref="H28:H29"/>
    <mergeCell ref="I28:J28"/>
    <mergeCell ref="G95:G96"/>
    <mergeCell ref="B95:B96"/>
    <mergeCell ref="I63:J63"/>
    <mergeCell ref="B63:B64"/>
    <mergeCell ref="G58:G59"/>
    <mergeCell ref="B267:H267"/>
    <mergeCell ref="B199:B200"/>
    <mergeCell ref="G79:G80"/>
    <mergeCell ref="K28:K29"/>
    <mergeCell ref="B23:B24"/>
    <mergeCell ref="C23:F23"/>
    <mergeCell ref="G23:G24"/>
    <mergeCell ref="H23:H24"/>
    <mergeCell ref="I23:J23"/>
    <mergeCell ref="K23:K24"/>
    <mergeCell ref="H212:H213"/>
    <mergeCell ref="G124:G125"/>
    <mergeCell ref="B1:M1"/>
    <mergeCell ref="B2:M2"/>
    <mergeCell ref="B79:B80"/>
    <mergeCell ref="B85:B86"/>
    <mergeCell ref="C79:F79"/>
    <mergeCell ref="C85:F85"/>
    <mergeCell ref="H124:H125"/>
    <mergeCell ref="I124:J124"/>
    <mergeCell ref="C199:F199"/>
    <mergeCell ref="B124:B125"/>
    <mergeCell ref="H179:H180"/>
    <mergeCell ref="K166:K167"/>
    <mergeCell ref="B160:B161"/>
    <mergeCell ref="I154:J154"/>
    <mergeCell ref="I160:J160"/>
    <mergeCell ref="G160:G161"/>
    <mergeCell ref="C160:F160"/>
    <mergeCell ref="G154:G155"/>
    <mergeCell ref="C129:F129"/>
    <mergeCell ref="H139:H140"/>
    <mergeCell ref="G139:G140"/>
    <mergeCell ref="H149:H150"/>
    <mergeCell ref="G149:G150"/>
    <mergeCell ref="G134:G135"/>
    <mergeCell ref="C95:F95"/>
    <mergeCell ref="B100:B101"/>
    <mergeCell ref="B129:B130"/>
    <mergeCell ref="B134:B135"/>
    <mergeCell ref="C139:F139"/>
    <mergeCell ref="B112:B113"/>
    <mergeCell ref="C112:F112"/>
    <mergeCell ref="B106:B107"/>
    <mergeCell ref="C106:F106"/>
    <mergeCell ref="H100:H101"/>
    <mergeCell ref="H106:H107"/>
    <mergeCell ref="I106:J106"/>
    <mergeCell ref="I149:J149"/>
    <mergeCell ref="I129:J129"/>
    <mergeCell ref="I134:J134"/>
    <mergeCell ref="I139:J139"/>
    <mergeCell ref="K124:K125"/>
    <mergeCell ref="H191:H192"/>
    <mergeCell ref="I186:J186"/>
    <mergeCell ref="K90:K91"/>
    <mergeCell ref="K100:K101"/>
    <mergeCell ref="K95:K96"/>
    <mergeCell ref="I95:J95"/>
    <mergeCell ref="H154:H155"/>
    <mergeCell ref="H186:H187"/>
    <mergeCell ref="I100:J100"/>
    <mergeCell ref="K58:K59"/>
    <mergeCell ref="K69:K70"/>
    <mergeCell ref="K63:K64"/>
    <mergeCell ref="K79:K80"/>
    <mergeCell ref="H172:H173"/>
    <mergeCell ref="H166:H167"/>
    <mergeCell ref="K172:K173"/>
    <mergeCell ref="H160:H161"/>
    <mergeCell ref="K74:K75"/>
    <mergeCell ref="I58:J58"/>
    <mergeCell ref="G342:G343"/>
    <mergeCell ref="C206:F206"/>
    <mergeCell ref="G223:G224"/>
    <mergeCell ref="G212:G213"/>
    <mergeCell ref="B206:B207"/>
    <mergeCell ref="G217:G218"/>
    <mergeCell ref="B318:B319"/>
    <mergeCell ref="C318:F318"/>
    <mergeCell ref="G318:G319"/>
    <mergeCell ref="G243:G244"/>
    <mergeCell ref="B342:B343"/>
    <mergeCell ref="C342:F342"/>
    <mergeCell ref="B179:B180"/>
    <mergeCell ref="B191:B192"/>
    <mergeCell ref="C191:F191"/>
    <mergeCell ref="B186:B187"/>
    <mergeCell ref="C186:F186"/>
    <mergeCell ref="C331:D331"/>
    <mergeCell ref="C332:D332"/>
    <mergeCell ref="B223:B224"/>
    <mergeCell ref="B90:B91"/>
    <mergeCell ref="C90:F90"/>
    <mergeCell ref="G69:G70"/>
    <mergeCell ref="B74:B75"/>
    <mergeCell ref="C74:F74"/>
    <mergeCell ref="B69:B70"/>
    <mergeCell ref="C69:F69"/>
    <mergeCell ref="G85:G86"/>
    <mergeCell ref="K342:K343"/>
    <mergeCell ref="I342:J342"/>
    <mergeCell ref="G129:G130"/>
    <mergeCell ref="H129:H130"/>
    <mergeCell ref="K139:K140"/>
    <mergeCell ref="K154:K155"/>
    <mergeCell ref="I217:J217"/>
    <mergeCell ref="K217:K218"/>
    <mergeCell ref="H217:H218"/>
    <mergeCell ref="H342:H343"/>
    <mergeCell ref="C48:F48"/>
    <mergeCell ref="G12:G13"/>
    <mergeCell ref="H18:H19"/>
    <mergeCell ref="G33:G34"/>
    <mergeCell ref="H33:H34"/>
    <mergeCell ref="C124:F124"/>
    <mergeCell ref="C63:F63"/>
    <mergeCell ref="G63:G64"/>
    <mergeCell ref="H79:H80"/>
    <mergeCell ref="G100:G101"/>
    <mergeCell ref="H6:H7"/>
    <mergeCell ref="K53:K54"/>
    <mergeCell ref="I48:J48"/>
    <mergeCell ref="K48:K49"/>
    <mergeCell ref="C53:F53"/>
    <mergeCell ref="H38:H39"/>
    <mergeCell ref="I18:J18"/>
    <mergeCell ref="K18:K19"/>
    <mergeCell ref="K43:K44"/>
    <mergeCell ref="H43:H44"/>
    <mergeCell ref="B38:B39"/>
    <mergeCell ref="C38:F38"/>
    <mergeCell ref="G38:G39"/>
    <mergeCell ref="K38:K39"/>
    <mergeCell ref="K33:K34"/>
    <mergeCell ref="B6:B7"/>
    <mergeCell ref="B18:B19"/>
    <mergeCell ref="G18:G19"/>
    <mergeCell ref="C6:F6"/>
    <mergeCell ref="B12:B13"/>
    <mergeCell ref="C18:F18"/>
    <mergeCell ref="H12:H13"/>
    <mergeCell ref="B53:B54"/>
    <mergeCell ref="B58:B59"/>
    <mergeCell ref="C58:F58"/>
    <mergeCell ref="I33:J33"/>
    <mergeCell ref="H58:H59"/>
    <mergeCell ref="B43:B44"/>
    <mergeCell ref="C43:F43"/>
    <mergeCell ref="B48:B49"/>
    <mergeCell ref="H63:H64"/>
    <mergeCell ref="K6:K7"/>
    <mergeCell ref="I12:J12"/>
    <mergeCell ref="K12:K13"/>
    <mergeCell ref="B33:B34"/>
    <mergeCell ref="C33:F33"/>
    <mergeCell ref="G6:G7"/>
    <mergeCell ref="I6:J6"/>
    <mergeCell ref="C12:F12"/>
    <mergeCell ref="I38:J38"/>
    <mergeCell ref="I53:J53"/>
    <mergeCell ref="H53:H54"/>
    <mergeCell ref="I43:J43"/>
    <mergeCell ref="G48:G49"/>
    <mergeCell ref="H48:H49"/>
    <mergeCell ref="G43:G44"/>
    <mergeCell ref="G53:G54"/>
    <mergeCell ref="B212:B213"/>
    <mergeCell ref="C212:F212"/>
    <mergeCell ref="B217:B218"/>
    <mergeCell ref="C217:F217"/>
    <mergeCell ref="G186:G187"/>
    <mergeCell ref="H69:H70"/>
    <mergeCell ref="H85:H86"/>
    <mergeCell ref="H134:H135"/>
    <mergeCell ref="H95:H96"/>
    <mergeCell ref="C100:F100"/>
    <mergeCell ref="G191:G192"/>
    <mergeCell ref="I212:J212"/>
    <mergeCell ref="K212:K213"/>
    <mergeCell ref="K206:K207"/>
    <mergeCell ref="I206:J206"/>
    <mergeCell ref="H199:H200"/>
    <mergeCell ref="I199:J199"/>
    <mergeCell ref="H206:H207"/>
    <mergeCell ref="K199:K200"/>
    <mergeCell ref="G199:G200"/>
    <mergeCell ref="H223:H224"/>
    <mergeCell ref="B269:B270"/>
    <mergeCell ref="C269:F269"/>
    <mergeCell ref="G269:G270"/>
    <mergeCell ref="H269:H270"/>
    <mergeCell ref="K269:K270"/>
    <mergeCell ref="K243:K244"/>
    <mergeCell ref="G252:G253"/>
    <mergeCell ref="C223:F223"/>
    <mergeCell ref="H252:H253"/>
    <mergeCell ref="B257:B258"/>
    <mergeCell ref="C257:F257"/>
    <mergeCell ref="G257:G258"/>
    <mergeCell ref="H257:H258"/>
    <mergeCell ref="K257:K258"/>
    <mergeCell ref="B252:B253"/>
    <mergeCell ref="C252:F252"/>
    <mergeCell ref="I257:J257"/>
    <mergeCell ref="H243:H244"/>
    <mergeCell ref="B243:B244"/>
    <mergeCell ref="I236:J236"/>
    <mergeCell ref="K236:K237"/>
    <mergeCell ref="B236:B237"/>
    <mergeCell ref="C236:F236"/>
    <mergeCell ref="G236:G237"/>
    <mergeCell ref="H236:H237"/>
    <mergeCell ref="I243:J243"/>
    <mergeCell ref="C243:F243"/>
    <mergeCell ref="I274:J274"/>
    <mergeCell ref="K274:K275"/>
    <mergeCell ref="K318:K319"/>
    <mergeCell ref="I318:J318"/>
    <mergeCell ref="K313:K314"/>
    <mergeCell ref="I307:J307"/>
    <mergeCell ref="I313:J313"/>
    <mergeCell ref="I286:J286"/>
    <mergeCell ref="K286:K287"/>
    <mergeCell ref="K307:K308"/>
    <mergeCell ref="G307:G308"/>
    <mergeCell ref="C330:D330"/>
    <mergeCell ref="E330:H330"/>
    <mergeCell ref="C328:D329"/>
    <mergeCell ref="E328:H328"/>
    <mergeCell ref="E329:H329"/>
    <mergeCell ref="H313:H314"/>
    <mergeCell ref="H307:H308"/>
    <mergeCell ref="C325:L325"/>
    <mergeCell ref="C327:E327"/>
    <mergeCell ref="I269:J269"/>
    <mergeCell ref="C280:F280"/>
    <mergeCell ref="H296:H297"/>
    <mergeCell ref="H286:H287"/>
    <mergeCell ref="C313:F313"/>
    <mergeCell ref="I263:J263"/>
    <mergeCell ref="G263:G264"/>
    <mergeCell ref="H263:H264"/>
    <mergeCell ref="G274:G275"/>
    <mergeCell ref="H274:H275"/>
    <mergeCell ref="H318:H319"/>
    <mergeCell ref="B263:B264"/>
    <mergeCell ref="C263:F263"/>
    <mergeCell ref="B274:B275"/>
    <mergeCell ref="C274:F274"/>
    <mergeCell ref="B280:B281"/>
    <mergeCell ref="B286:B287"/>
    <mergeCell ref="C286:F286"/>
    <mergeCell ref="G301:G302"/>
    <mergeCell ref="B307:B308"/>
    <mergeCell ref="C307:F307"/>
    <mergeCell ref="G313:G314"/>
    <mergeCell ref="C291:F291"/>
    <mergeCell ref="B296:B297"/>
    <mergeCell ref="C296:F296"/>
    <mergeCell ref="B301:B302"/>
    <mergeCell ref="G291:G292"/>
    <mergeCell ref="B313:B314"/>
    <mergeCell ref="C301:F301"/>
    <mergeCell ref="B291:B292"/>
    <mergeCell ref="I291:J291"/>
    <mergeCell ref="K291:K292"/>
    <mergeCell ref="H280:H281"/>
    <mergeCell ref="I280:J280"/>
    <mergeCell ref="H301:H302"/>
    <mergeCell ref="H291:H292"/>
    <mergeCell ref="I296:J296"/>
    <mergeCell ref="K296:K297"/>
    <mergeCell ref="I301:J301"/>
    <mergeCell ref="K301:K302"/>
    <mergeCell ref="I69:J69"/>
    <mergeCell ref="K186:K187"/>
    <mergeCell ref="I179:J179"/>
    <mergeCell ref="K179:K180"/>
    <mergeCell ref="I191:J191"/>
    <mergeCell ref="K223:K224"/>
    <mergeCell ref="I223:J223"/>
    <mergeCell ref="K85:K86"/>
    <mergeCell ref="K129:K130"/>
    <mergeCell ref="K191:K192"/>
    <mergeCell ref="I79:J79"/>
    <mergeCell ref="K134:K135"/>
    <mergeCell ref="K160:K161"/>
    <mergeCell ref="I85:J85"/>
    <mergeCell ref="H74:H75"/>
    <mergeCell ref="K106:K107"/>
    <mergeCell ref="H112:H113"/>
    <mergeCell ref="I112:J112"/>
    <mergeCell ref="K112:K113"/>
    <mergeCell ref="K149:K150"/>
    <mergeCell ref="B139:B140"/>
    <mergeCell ref="G74:G75"/>
    <mergeCell ref="I74:J74"/>
    <mergeCell ref="G166:G167"/>
    <mergeCell ref="I166:J166"/>
    <mergeCell ref="I172:J172"/>
    <mergeCell ref="G90:G91"/>
    <mergeCell ref="H90:H91"/>
    <mergeCell ref="G172:G173"/>
    <mergeCell ref="I90:J90"/>
    <mergeCell ref="K118:K119"/>
    <mergeCell ref="B172:B173"/>
    <mergeCell ref="C172:F172"/>
    <mergeCell ref="C134:F134"/>
    <mergeCell ref="B154:B155"/>
    <mergeCell ref="C154:F154"/>
    <mergeCell ref="B164:E164"/>
    <mergeCell ref="B166:B167"/>
    <mergeCell ref="C166:F166"/>
    <mergeCell ref="C149:F149"/>
    <mergeCell ref="G106:G107"/>
    <mergeCell ref="B118:B119"/>
    <mergeCell ref="C118:F118"/>
    <mergeCell ref="G118:G119"/>
    <mergeCell ref="H118:H119"/>
    <mergeCell ref="I118:J118"/>
    <mergeCell ref="G112:G113"/>
    <mergeCell ref="B144:B145"/>
    <mergeCell ref="C144:F144"/>
    <mergeCell ref="G144:G145"/>
    <mergeCell ref="H144:H145"/>
    <mergeCell ref="I144:J144"/>
    <mergeCell ref="K144:K145"/>
    <mergeCell ref="B149:B150"/>
    <mergeCell ref="G179:G180"/>
    <mergeCell ref="G206:G207"/>
    <mergeCell ref="G296:G297"/>
    <mergeCell ref="G280:G281"/>
    <mergeCell ref="B230:B231"/>
    <mergeCell ref="C230:F230"/>
    <mergeCell ref="G230:G231"/>
    <mergeCell ref="C179:F179"/>
    <mergeCell ref="G286:G287"/>
    <mergeCell ref="H230:H231"/>
    <mergeCell ref="I230:J230"/>
    <mergeCell ref="K230:K231"/>
    <mergeCell ref="E334:H334"/>
    <mergeCell ref="C334:D334"/>
    <mergeCell ref="J330:K330"/>
    <mergeCell ref="K280:K281"/>
    <mergeCell ref="K263:K264"/>
    <mergeCell ref="I252:J252"/>
    <mergeCell ref="K252:K253"/>
    <mergeCell ref="C339:J339"/>
    <mergeCell ref="K333:L333"/>
    <mergeCell ref="J332:K332"/>
    <mergeCell ref="E332:H332"/>
    <mergeCell ref="E333:H333"/>
    <mergeCell ref="C335:D335"/>
    <mergeCell ref="E335:H335"/>
    <mergeCell ref="L332:M332"/>
    <mergeCell ref="J331:K331"/>
    <mergeCell ref="C333:D333"/>
    <mergeCell ref="E331:H331"/>
    <mergeCell ref="J328:K329"/>
    <mergeCell ref="L328:M328"/>
    <mergeCell ref="L329:M329"/>
    <mergeCell ref="L330:M330"/>
    <mergeCell ref="L331:M331"/>
  </mergeCells>
  <printOptions/>
  <pageMargins left="1.6141732283464567" right="0.15748031496062992" top="0.2362204724409449" bottom="0.1968503937007874" header="0.2755905511811024" footer="0.1968503937007874"/>
  <pageSetup fitToHeight="100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2:Z410"/>
  <sheetViews>
    <sheetView view="pageBreakPreview" zoomScaleSheetLayoutView="100" workbookViewId="0" topLeftCell="A368">
      <selection activeCell="D393" sqref="D393:E393"/>
    </sheetView>
  </sheetViews>
  <sheetFormatPr defaultColWidth="9.140625" defaultRowHeight="12.75"/>
  <cols>
    <col min="1" max="1" width="10.8515625" style="0" customWidth="1"/>
    <col min="2" max="2" width="7.8515625" style="0" customWidth="1"/>
    <col min="3" max="3" width="9.57421875" style="0" customWidth="1"/>
    <col min="4" max="4" width="8.28125" style="0" customWidth="1"/>
    <col min="5" max="5" width="7.8515625" style="0" customWidth="1"/>
    <col min="6" max="6" width="8.421875" style="0" customWidth="1"/>
    <col min="7" max="8" width="7.7109375" style="0" customWidth="1"/>
    <col min="9" max="9" width="8.28125" style="0" customWidth="1"/>
    <col min="10" max="11" width="7.140625" style="0" customWidth="1"/>
    <col min="12" max="12" width="8.140625" style="0" bestFit="1" customWidth="1"/>
    <col min="13" max="13" width="11.140625" style="0" customWidth="1"/>
    <col min="14" max="14" width="8.28125" style="0" customWidth="1"/>
    <col min="15" max="15" width="7.7109375" style="0" customWidth="1"/>
    <col min="16" max="16" width="9.00390625" style="0" customWidth="1"/>
    <col min="17" max="18" width="13.00390625" style="0" customWidth="1"/>
    <col min="19" max="19" width="11.00390625" style="0" customWidth="1"/>
    <col min="20" max="20" width="23.7109375" style="0" customWidth="1"/>
    <col min="21" max="21" width="21.421875" style="0" customWidth="1"/>
  </cols>
  <sheetData>
    <row r="1" ht="23.25" customHeight="1"/>
    <row r="2" spans="1:14" ht="15.75" customHeight="1">
      <c r="A2" s="17"/>
      <c r="B2" s="1353" t="s">
        <v>99</v>
      </c>
      <c r="C2" s="1353"/>
      <c r="D2" s="1353"/>
      <c r="E2" s="1353"/>
      <c r="F2" s="1353"/>
      <c r="G2" s="1353"/>
      <c r="H2" s="1353"/>
      <c r="I2" s="1353"/>
      <c r="J2" s="1353"/>
      <c r="K2" s="1353"/>
      <c r="L2" s="1353"/>
      <c r="M2" s="1353"/>
      <c r="N2" s="1353"/>
    </row>
    <row r="3" spans="1:14" ht="23.25" customHeight="1">
      <c r="A3" s="17"/>
      <c r="B3" s="1354" t="s">
        <v>238</v>
      </c>
      <c r="C3" s="1354"/>
      <c r="D3" s="1354"/>
      <c r="E3" s="1354"/>
      <c r="F3" s="1354"/>
      <c r="G3" s="1354"/>
      <c r="H3" s="1354"/>
      <c r="I3" s="1354"/>
      <c r="J3" s="1354"/>
      <c r="K3" s="1354"/>
      <c r="L3" s="1354"/>
      <c r="M3" s="1354"/>
      <c r="N3" s="1354"/>
    </row>
    <row r="4" spans="1:14" ht="13.5" customHeight="1">
      <c r="A4" s="17"/>
      <c r="B4" s="90"/>
      <c r="C4" s="90"/>
      <c r="D4" s="90"/>
      <c r="E4" s="90"/>
      <c r="F4" s="90"/>
      <c r="G4" s="90"/>
      <c r="H4" s="17"/>
      <c r="J4" s="11"/>
      <c r="K4" s="11"/>
      <c r="L4" s="11"/>
      <c r="M4" s="11"/>
      <c r="N4" s="3"/>
    </row>
    <row r="5" spans="1:13" ht="18">
      <c r="A5" s="10"/>
      <c r="B5" s="144" t="s">
        <v>126</v>
      </c>
      <c r="C5" s="16"/>
      <c r="D5" s="12"/>
      <c r="E5" s="12"/>
      <c r="F5" s="12"/>
      <c r="G5" s="12"/>
      <c r="H5" s="12"/>
      <c r="I5" s="11"/>
      <c r="J5" s="11"/>
      <c r="K5" s="11"/>
      <c r="L5" s="11"/>
      <c r="M5" s="11"/>
    </row>
    <row r="6" spans="1:16" ht="16.5" thickBot="1">
      <c r="A6" s="37" t="s">
        <v>40</v>
      </c>
      <c r="B6" s="13"/>
      <c r="C6" s="13"/>
      <c r="D6" s="12"/>
      <c r="E6" s="12"/>
      <c r="F6" s="12"/>
      <c r="G6" s="12"/>
      <c r="H6" s="12"/>
      <c r="J6" s="11"/>
      <c r="K6" s="11"/>
      <c r="L6" s="11"/>
      <c r="M6" s="11"/>
      <c r="O6" s="10"/>
      <c r="P6" s="10"/>
    </row>
    <row r="7" spans="1:21" ht="43.5" customHeight="1">
      <c r="A7" s="1342" t="s">
        <v>14</v>
      </c>
      <c r="B7" s="1338" t="s">
        <v>25</v>
      </c>
      <c r="C7" s="1339"/>
      <c r="D7" s="1339"/>
      <c r="E7" s="1339"/>
      <c r="F7" s="1340" t="s">
        <v>15</v>
      </c>
      <c r="G7" s="1333" t="s">
        <v>0</v>
      </c>
      <c r="H7" s="1355" t="s">
        <v>33</v>
      </c>
      <c r="I7" s="1355"/>
      <c r="J7" s="1355"/>
      <c r="K7" s="1355"/>
      <c r="L7" s="1356"/>
      <c r="M7" s="1275" t="s">
        <v>204</v>
      </c>
      <c r="N7" s="349" t="s">
        <v>28</v>
      </c>
      <c r="O7" s="51" t="s">
        <v>17</v>
      </c>
      <c r="P7" s="986" t="s">
        <v>210</v>
      </c>
      <c r="Q7" s="125"/>
      <c r="R7" s="67"/>
      <c r="S7" s="67"/>
      <c r="T7" s="67"/>
      <c r="U7" s="67"/>
    </row>
    <row r="8" spans="1:21" ht="29.25" customHeight="1" thickBot="1">
      <c r="A8" s="1343"/>
      <c r="B8" s="58" t="s">
        <v>18</v>
      </c>
      <c r="C8" s="19" t="s">
        <v>19</v>
      </c>
      <c r="D8" s="19" t="s">
        <v>11</v>
      </c>
      <c r="E8" s="19" t="s">
        <v>20</v>
      </c>
      <c r="F8" s="1341"/>
      <c r="G8" s="1334"/>
      <c r="H8" s="386" t="s">
        <v>12</v>
      </c>
      <c r="I8" s="386" t="s">
        <v>13</v>
      </c>
      <c r="J8" s="386" t="s">
        <v>21</v>
      </c>
      <c r="K8" s="387" t="s">
        <v>22</v>
      </c>
      <c r="L8" s="388" t="s">
        <v>23</v>
      </c>
      <c r="M8" s="1276"/>
      <c r="N8" s="352" t="s">
        <v>189</v>
      </c>
      <c r="O8" s="352" t="s">
        <v>189</v>
      </c>
      <c r="P8" s="352" t="s">
        <v>189</v>
      </c>
      <c r="Q8" s="70"/>
      <c r="R8" s="7"/>
      <c r="S8" s="7"/>
      <c r="T8" s="3"/>
      <c r="U8" s="3"/>
    </row>
    <row r="9" spans="1:21" ht="12.75" customHeight="1">
      <c r="A9" s="38" t="s">
        <v>27</v>
      </c>
      <c r="B9" s="669">
        <v>0</v>
      </c>
      <c r="C9" s="670">
        <v>0</v>
      </c>
      <c r="D9" s="670">
        <v>0</v>
      </c>
      <c r="E9" s="670">
        <v>0</v>
      </c>
      <c r="F9" s="670">
        <v>49.44</v>
      </c>
      <c r="G9" s="670">
        <v>0</v>
      </c>
      <c r="H9" s="518">
        <v>0</v>
      </c>
      <c r="I9" s="518">
        <v>0</v>
      </c>
      <c r="J9" s="671">
        <v>0</v>
      </c>
      <c r="K9" s="518">
        <v>0</v>
      </c>
      <c r="L9" s="518">
        <v>0</v>
      </c>
      <c r="M9" s="672">
        <v>0</v>
      </c>
      <c r="N9" s="673">
        <v>0</v>
      </c>
      <c r="O9" s="672">
        <v>3.8</v>
      </c>
      <c r="P9" s="691">
        <v>0</v>
      </c>
      <c r="Q9" s="68"/>
      <c r="R9" s="68"/>
      <c r="S9" s="68"/>
      <c r="T9" s="65"/>
      <c r="U9" s="3"/>
    </row>
    <row r="10" spans="1:21" ht="12.75" customHeight="1">
      <c r="A10" s="39" t="s">
        <v>89</v>
      </c>
      <c r="B10" s="668">
        <v>144.5</v>
      </c>
      <c r="C10" s="674">
        <v>0</v>
      </c>
      <c r="D10" s="674">
        <v>0</v>
      </c>
      <c r="E10" s="674">
        <v>112.5</v>
      </c>
      <c r="F10" s="674">
        <v>105.75</v>
      </c>
      <c r="G10" s="674">
        <v>50</v>
      </c>
      <c r="H10" s="674">
        <v>0</v>
      </c>
      <c r="I10" s="674">
        <v>0</v>
      </c>
      <c r="J10" s="674">
        <v>81</v>
      </c>
      <c r="K10" s="675">
        <v>0</v>
      </c>
      <c r="L10" s="689">
        <v>10.2</v>
      </c>
      <c r="M10" s="676">
        <v>174</v>
      </c>
      <c r="N10" s="677">
        <v>121.48</v>
      </c>
      <c r="O10" s="676">
        <v>72.3</v>
      </c>
      <c r="P10" s="690">
        <f>SUM(P9:P9)</f>
        <v>0</v>
      </c>
      <c r="Q10" s="68"/>
      <c r="R10" s="68"/>
      <c r="S10" s="68"/>
      <c r="T10" s="66"/>
      <c r="U10" s="3"/>
    </row>
    <row r="11" spans="1:21" ht="12.75" customHeight="1">
      <c r="A11" s="39" t="s">
        <v>3</v>
      </c>
      <c r="B11" s="668">
        <v>71</v>
      </c>
      <c r="C11" s="674">
        <v>0</v>
      </c>
      <c r="D11" s="674">
        <v>0</v>
      </c>
      <c r="E11" s="674">
        <v>197.5</v>
      </c>
      <c r="F11" s="674">
        <v>105.75</v>
      </c>
      <c r="G11" s="674">
        <v>50</v>
      </c>
      <c r="H11" s="674">
        <v>0</v>
      </c>
      <c r="I11" s="674">
        <v>0</v>
      </c>
      <c r="J11" s="674">
        <v>90.5</v>
      </c>
      <c r="K11" s="675">
        <v>0</v>
      </c>
      <c r="L11" s="674">
        <v>0</v>
      </c>
      <c r="M11" s="676">
        <v>175.5</v>
      </c>
      <c r="N11" s="677">
        <v>134.97</v>
      </c>
      <c r="O11" s="676">
        <v>62.6</v>
      </c>
      <c r="P11" s="692">
        <v>20</v>
      </c>
      <c r="Q11" s="72"/>
      <c r="R11" s="72"/>
      <c r="S11" s="72"/>
      <c r="T11" s="32"/>
      <c r="U11" s="3"/>
    </row>
    <row r="12" spans="1:21" ht="13.5" customHeight="1" thickBot="1">
      <c r="A12" s="132" t="s">
        <v>88</v>
      </c>
      <c r="B12" s="679">
        <v>0</v>
      </c>
      <c r="C12" s="680">
        <v>0</v>
      </c>
      <c r="D12" s="680">
        <v>0</v>
      </c>
      <c r="E12" s="680">
        <v>0</v>
      </c>
      <c r="F12" s="680">
        <v>19.8</v>
      </c>
      <c r="G12" s="680">
        <v>0</v>
      </c>
      <c r="H12" s="680">
        <v>0</v>
      </c>
      <c r="I12" s="680">
        <v>0</v>
      </c>
      <c r="J12" s="680">
        <v>0</v>
      </c>
      <c r="K12" s="681">
        <v>0</v>
      </c>
      <c r="L12" s="680">
        <v>0</v>
      </c>
      <c r="M12" s="682">
        <v>0</v>
      </c>
      <c r="N12" s="679">
        <v>0</v>
      </c>
      <c r="O12" s="682">
        <v>2.3</v>
      </c>
      <c r="P12" s="692">
        <v>0</v>
      </c>
      <c r="Q12" s="34"/>
      <c r="R12" s="34"/>
      <c r="S12" s="34"/>
      <c r="T12" s="32"/>
      <c r="U12" s="3"/>
    </row>
    <row r="13" spans="1:21" ht="13.5" customHeight="1" thickBot="1">
      <c r="A13" s="133" t="s">
        <v>9</v>
      </c>
      <c r="B13" s="684">
        <f aca="true" t="shared" si="0" ref="B13:G13">SUM(B9:B12)</f>
        <v>215.5</v>
      </c>
      <c r="C13" s="685">
        <f t="shared" si="0"/>
        <v>0</v>
      </c>
      <c r="D13" s="685">
        <f t="shared" si="0"/>
        <v>0</v>
      </c>
      <c r="E13" s="685">
        <f t="shared" si="0"/>
        <v>310</v>
      </c>
      <c r="F13" s="686">
        <f t="shared" si="0"/>
        <v>280.74</v>
      </c>
      <c r="G13" s="685">
        <f t="shared" si="0"/>
        <v>100</v>
      </c>
      <c r="H13" s="685">
        <f aca="true" t="shared" si="1" ref="H13:N13">SUM(H9:H12)</f>
        <v>0</v>
      </c>
      <c r="I13" s="685">
        <f t="shared" si="1"/>
        <v>0</v>
      </c>
      <c r="J13" s="685">
        <f t="shared" si="1"/>
        <v>171.5</v>
      </c>
      <c r="K13" s="685">
        <f t="shared" si="1"/>
        <v>0</v>
      </c>
      <c r="L13" s="687">
        <f t="shared" si="1"/>
        <v>10.2</v>
      </c>
      <c r="M13" s="686">
        <f>SUM(M9:M12)</f>
        <v>349.5</v>
      </c>
      <c r="N13" s="688">
        <f t="shared" si="1"/>
        <v>256.45</v>
      </c>
      <c r="O13" s="686">
        <f>SUM(O9:O12)</f>
        <v>141</v>
      </c>
      <c r="P13" s="693">
        <f>SUM(P9:P12)</f>
        <v>20</v>
      </c>
      <c r="Q13" s="124"/>
      <c r="R13" s="124"/>
      <c r="S13" s="124"/>
      <c r="T13" s="32"/>
      <c r="U13" s="3"/>
    </row>
    <row r="14" spans="1:21" ht="13.5" customHeight="1">
      <c r="A14" s="43"/>
      <c r="B14" s="62"/>
      <c r="C14" s="62"/>
      <c r="D14" s="63"/>
      <c r="E14" s="63"/>
      <c r="F14" s="63"/>
      <c r="G14" s="63"/>
      <c r="H14" s="63"/>
      <c r="I14" s="64"/>
      <c r="J14" s="7"/>
      <c r="K14" s="7"/>
      <c r="L14" s="7"/>
      <c r="M14" s="64"/>
      <c r="N14" s="64"/>
      <c r="O14" s="64"/>
      <c r="P14" s="660"/>
      <c r="Q14" s="34"/>
      <c r="R14" s="34"/>
      <c r="S14" s="34"/>
      <c r="T14" s="32"/>
      <c r="U14" s="3"/>
    </row>
    <row r="15" spans="1:21" ht="16.5" thickBot="1">
      <c r="A15" s="134" t="s">
        <v>53</v>
      </c>
      <c r="B15" s="13"/>
      <c r="C15" s="13"/>
      <c r="D15" s="12"/>
      <c r="E15" s="12"/>
      <c r="F15" s="12"/>
      <c r="G15" s="12"/>
      <c r="H15" s="12"/>
      <c r="J15" s="11"/>
      <c r="K15" s="11"/>
      <c r="L15" s="11"/>
      <c r="P15" s="661"/>
      <c r="Q15" s="34"/>
      <c r="R15" s="34"/>
      <c r="S15" s="34"/>
      <c r="T15" s="5"/>
      <c r="U15" s="3"/>
    </row>
    <row r="16" spans="1:21" ht="23.25" customHeight="1">
      <c r="A16" s="1273" t="s">
        <v>14</v>
      </c>
      <c r="B16" s="1339" t="s">
        <v>25</v>
      </c>
      <c r="C16" s="1339"/>
      <c r="D16" s="1339"/>
      <c r="E16" s="1339"/>
      <c r="F16" s="1340" t="s">
        <v>15</v>
      </c>
      <c r="G16" s="1333" t="s">
        <v>0</v>
      </c>
      <c r="H16" s="1351" t="s">
        <v>34</v>
      </c>
      <c r="I16" s="1351"/>
      <c r="J16" s="1351"/>
      <c r="K16" s="1351"/>
      <c r="L16" s="1352"/>
      <c r="M16" s="1275" t="s">
        <v>204</v>
      </c>
      <c r="N16" s="328" t="s">
        <v>28</v>
      </c>
      <c r="O16" s="329" t="s">
        <v>17</v>
      </c>
      <c r="P16" s="656"/>
      <c r="Q16" s="34"/>
      <c r="R16" s="34"/>
      <c r="S16" s="34"/>
      <c r="T16" s="5"/>
      <c r="U16" s="3"/>
    </row>
    <row r="17" spans="1:21" ht="20.25" customHeight="1" thickBot="1">
      <c r="A17" s="1274"/>
      <c r="B17" s="23" t="s">
        <v>18</v>
      </c>
      <c r="C17" s="19" t="s">
        <v>19</v>
      </c>
      <c r="D17" s="19" t="s">
        <v>11</v>
      </c>
      <c r="E17" s="19" t="s">
        <v>20</v>
      </c>
      <c r="F17" s="1341"/>
      <c r="G17" s="1334"/>
      <c r="H17" s="20" t="s">
        <v>12</v>
      </c>
      <c r="I17" s="20" t="s">
        <v>13</v>
      </c>
      <c r="J17" s="20" t="s">
        <v>21</v>
      </c>
      <c r="K17" s="21" t="s">
        <v>22</v>
      </c>
      <c r="L17" s="22" t="s">
        <v>23</v>
      </c>
      <c r="M17" s="1276"/>
      <c r="N17" s="352" t="s">
        <v>189</v>
      </c>
      <c r="O17" s="383" t="s">
        <v>189</v>
      </c>
      <c r="P17" s="656"/>
      <c r="Q17" s="34"/>
      <c r="R17" s="34"/>
      <c r="S17" s="34"/>
      <c r="T17" s="5"/>
      <c r="U17" s="3"/>
    </row>
    <row r="18" spans="1:21" ht="12.75" customHeight="1">
      <c r="A18" s="135" t="s">
        <v>27</v>
      </c>
      <c r="B18" s="694">
        <v>0</v>
      </c>
      <c r="C18" s="695">
        <v>0</v>
      </c>
      <c r="D18" s="696">
        <v>0</v>
      </c>
      <c r="E18" s="695">
        <v>0</v>
      </c>
      <c r="F18" s="695">
        <v>47.71</v>
      </c>
      <c r="G18" s="695">
        <v>0</v>
      </c>
      <c r="H18" s="695">
        <v>0</v>
      </c>
      <c r="I18" s="695">
        <v>0</v>
      </c>
      <c r="J18" s="695">
        <v>0</v>
      </c>
      <c r="K18" s="697">
        <v>0</v>
      </c>
      <c r="L18" s="695">
        <v>0</v>
      </c>
      <c r="M18" s="698">
        <v>0</v>
      </c>
      <c r="N18" s="974">
        <v>0</v>
      </c>
      <c r="O18" s="975">
        <v>1.92</v>
      </c>
      <c r="P18" s="658"/>
      <c r="Q18" s="34"/>
      <c r="R18" s="34"/>
      <c r="S18" s="34"/>
      <c r="T18" s="5"/>
      <c r="U18" s="3"/>
    </row>
    <row r="19" spans="1:21" ht="12.75" customHeight="1">
      <c r="A19" s="131" t="s">
        <v>89</v>
      </c>
      <c r="B19" s="700">
        <v>145</v>
      </c>
      <c r="C19" s="674">
        <v>0</v>
      </c>
      <c r="D19" s="701">
        <v>0</v>
      </c>
      <c r="E19" s="674">
        <v>64</v>
      </c>
      <c r="F19" s="674">
        <v>105.73</v>
      </c>
      <c r="G19" s="674">
        <v>50</v>
      </c>
      <c r="H19" s="674">
        <v>0</v>
      </c>
      <c r="I19" s="674">
        <v>0</v>
      </c>
      <c r="J19" s="674">
        <v>76.05</v>
      </c>
      <c r="K19" s="675">
        <v>0</v>
      </c>
      <c r="L19" s="674">
        <v>0</v>
      </c>
      <c r="M19" s="702">
        <v>177</v>
      </c>
      <c r="N19" s="703">
        <v>115.01</v>
      </c>
      <c r="O19" s="678">
        <v>50.82</v>
      </c>
      <c r="P19" s="658">
        <v>136</v>
      </c>
      <c r="Q19" s="34"/>
      <c r="R19" s="34"/>
      <c r="S19" s="34"/>
      <c r="T19" s="5"/>
      <c r="U19" s="3"/>
    </row>
    <row r="20" spans="1:21" ht="12.75" customHeight="1">
      <c r="A20" s="131" t="s">
        <v>3</v>
      </c>
      <c r="B20" s="700">
        <v>0</v>
      </c>
      <c r="C20" s="674">
        <v>0</v>
      </c>
      <c r="D20" s="701">
        <v>0</v>
      </c>
      <c r="E20" s="674">
        <v>268.5</v>
      </c>
      <c r="F20" s="674">
        <v>105.75</v>
      </c>
      <c r="G20" s="674">
        <v>50</v>
      </c>
      <c r="H20" s="674">
        <v>0</v>
      </c>
      <c r="I20" s="674">
        <v>0</v>
      </c>
      <c r="J20" s="674">
        <v>89.2</v>
      </c>
      <c r="K20" s="675">
        <v>0</v>
      </c>
      <c r="L20" s="674">
        <v>0</v>
      </c>
      <c r="M20" s="702">
        <v>176</v>
      </c>
      <c r="N20" s="703">
        <v>138.04</v>
      </c>
      <c r="O20" s="678">
        <v>57.2</v>
      </c>
      <c r="P20" s="658">
        <v>154.43</v>
      </c>
      <c r="Q20" s="34"/>
      <c r="R20" s="34"/>
      <c r="S20" s="34"/>
      <c r="T20" s="5"/>
      <c r="U20" s="3"/>
    </row>
    <row r="21" spans="1:21" ht="13.5" customHeight="1" thickBot="1">
      <c r="A21" s="132" t="s">
        <v>88</v>
      </c>
      <c r="B21" s="704">
        <v>0</v>
      </c>
      <c r="C21" s="680">
        <v>0</v>
      </c>
      <c r="D21" s="705">
        <v>0</v>
      </c>
      <c r="E21" s="680">
        <v>0</v>
      </c>
      <c r="F21" s="680">
        <v>19.8</v>
      </c>
      <c r="G21" s="680">
        <v>0</v>
      </c>
      <c r="H21" s="680">
        <v>0</v>
      </c>
      <c r="I21" s="680">
        <v>0</v>
      </c>
      <c r="J21" s="680">
        <v>0</v>
      </c>
      <c r="K21" s="681">
        <v>0</v>
      </c>
      <c r="L21" s="680">
        <v>0</v>
      </c>
      <c r="M21" s="706">
        <v>0</v>
      </c>
      <c r="N21" s="972">
        <v>0</v>
      </c>
      <c r="O21" s="973">
        <v>2.8</v>
      </c>
      <c r="P21" s="658"/>
      <c r="Q21" s="34"/>
      <c r="R21" s="34"/>
      <c r="S21" s="34"/>
      <c r="T21" s="5"/>
      <c r="U21" s="3"/>
    </row>
    <row r="22" spans="1:21" ht="13.5" customHeight="1" thickBot="1">
      <c r="A22" s="45" t="s">
        <v>9</v>
      </c>
      <c r="B22" s="707">
        <f aca="true" t="shared" si="2" ref="B22:O22">SUM(B18:B21)</f>
        <v>145</v>
      </c>
      <c r="C22" s="708">
        <f t="shared" si="2"/>
        <v>0</v>
      </c>
      <c r="D22" s="708">
        <f t="shared" si="2"/>
        <v>0</v>
      </c>
      <c r="E22" s="708">
        <f t="shared" si="2"/>
        <v>332.5</v>
      </c>
      <c r="F22" s="709">
        <f t="shared" si="2"/>
        <v>278.99</v>
      </c>
      <c r="G22" s="708">
        <f t="shared" si="2"/>
        <v>100</v>
      </c>
      <c r="H22" s="708">
        <f t="shared" si="2"/>
        <v>0</v>
      </c>
      <c r="I22" s="708">
        <f t="shared" si="2"/>
        <v>0</v>
      </c>
      <c r="J22" s="708">
        <f t="shared" si="2"/>
        <v>165.25</v>
      </c>
      <c r="K22" s="708">
        <f t="shared" si="2"/>
        <v>0</v>
      </c>
      <c r="L22" s="710">
        <f t="shared" si="2"/>
        <v>0</v>
      </c>
      <c r="M22" s="711">
        <f>SUM(M18:M21)</f>
        <v>353</v>
      </c>
      <c r="N22" s="684">
        <f t="shared" si="2"/>
        <v>253.05</v>
      </c>
      <c r="O22" s="711">
        <f t="shared" si="2"/>
        <v>112.74</v>
      </c>
      <c r="P22" s="662"/>
      <c r="Q22" s="124"/>
      <c r="R22" s="124"/>
      <c r="S22" s="124"/>
      <c r="T22" s="5"/>
      <c r="U22" s="3"/>
    </row>
    <row r="23" spans="1:21" ht="15.75">
      <c r="A23" s="43"/>
      <c r="B23" s="13"/>
      <c r="C23" s="13"/>
      <c r="D23" s="12"/>
      <c r="E23" s="12"/>
      <c r="F23" s="12"/>
      <c r="G23" s="12"/>
      <c r="H23" s="12"/>
      <c r="J23" s="11"/>
      <c r="K23" s="11"/>
      <c r="L23" s="11"/>
      <c r="P23" s="661"/>
      <c r="Q23" s="34"/>
      <c r="R23" s="34"/>
      <c r="S23" s="34"/>
      <c r="T23" s="5"/>
      <c r="U23" s="3"/>
    </row>
    <row r="24" spans="1:21" ht="16.5" thickBot="1">
      <c r="A24" s="134" t="s">
        <v>147</v>
      </c>
      <c r="B24" s="13"/>
      <c r="C24" s="13"/>
      <c r="D24" s="12"/>
      <c r="E24" s="12"/>
      <c r="F24" s="12"/>
      <c r="G24" s="12"/>
      <c r="H24" s="12"/>
      <c r="J24" s="11"/>
      <c r="K24" s="11"/>
      <c r="L24" s="11"/>
      <c r="P24" s="661"/>
      <c r="Q24" s="34"/>
      <c r="R24" s="34"/>
      <c r="S24" s="34"/>
      <c r="T24" s="34"/>
      <c r="U24" s="3"/>
    </row>
    <row r="25" spans="1:21" ht="22.5" customHeight="1">
      <c r="A25" s="1273" t="s">
        <v>14</v>
      </c>
      <c r="B25" s="1339" t="s">
        <v>25</v>
      </c>
      <c r="C25" s="1339"/>
      <c r="D25" s="1339"/>
      <c r="E25" s="1339"/>
      <c r="F25" s="1340" t="s">
        <v>15</v>
      </c>
      <c r="G25" s="1333" t="s">
        <v>0</v>
      </c>
      <c r="H25" s="1351" t="s">
        <v>34</v>
      </c>
      <c r="I25" s="1351"/>
      <c r="J25" s="1351"/>
      <c r="K25" s="1351"/>
      <c r="L25" s="1352"/>
      <c r="M25" s="1275" t="s">
        <v>204</v>
      </c>
      <c r="N25" s="328" t="s">
        <v>28</v>
      </c>
      <c r="O25" s="329" t="s">
        <v>17</v>
      </c>
      <c r="P25" s="656"/>
      <c r="Q25" s="34"/>
      <c r="R25" s="34"/>
      <c r="S25" s="34"/>
      <c r="T25" s="34"/>
      <c r="U25" s="3"/>
    </row>
    <row r="26" spans="1:21" ht="20.25" thickBot="1">
      <c r="A26" s="1274"/>
      <c r="B26" s="23" t="s">
        <v>18</v>
      </c>
      <c r="C26" s="19" t="s">
        <v>19</v>
      </c>
      <c r="D26" s="19" t="s">
        <v>11</v>
      </c>
      <c r="E26" s="19" t="s">
        <v>20</v>
      </c>
      <c r="F26" s="1341"/>
      <c r="G26" s="1334"/>
      <c r="H26" s="20" t="s">
        <v>12</v>
      </c>
      <c r="I26" s="20" t="s">
        <v>13</v>
      </c>
      <c r="J26" s="20" t="s">
        <v>21</v>
      </c>
      <c r="K26" s="21" t="s">
        <v>22</v>
      </c>
      <c r="L26" s="22" t="s">
        <v>23</v>
      </c>
      <c r="M26" s="1276"/>
      <c r="N26" s="352" t="s">
        <v>189</v>
      </c>
      <c r="O26" s="352" t="s">
        <v>189</v>
      </c>
      <c r="P26" s="656"/>
      <c r="Q26" s="34"/>
      <c r="R26" s="34"/>
      <c r="S26" s="34"/>
      <c r="T26" s="34"/>
      <c r="U26" s="3"/>
    </row>
    <row r="27" spans="1:21" ht="12.75" customHeight="1">
      <c r="A27" s="136" t="s">
        <v>27</v>
      </c>
      <c r="B27" s="695">
        <v>0</v>
      </c>
      <c r="C27" s="712">
        <v>0</v>
      </c>
      <c r="D27" s="695">
        <v>0</v>
      </c>
      <c r="E27" s="695">
        <v>0</v>
      </c>
      <c r="F27" s="695">
        <v>20.92</v>
      </c>
      <c r="G27" s="695">
        <v>0</v>
      </c>
      <c r="H27" s="695">
        <v>0</v>
      </c>
      <c r="I27" s="695">
        <v>0</v>
      </c>
      <c r="J27" s="695">
        <v>0</v>
      </c>
      <c r="K27" s="697">
        <v>0</v>
      </c>
      <c r="L27" s="695">
        <v>0</v>
      </c>
      <c r="M27" s="699">
        <v>0</v>
      </c>
      <c r="N27" s="713"/>
      <c r="O27" s="699">
        <v>4.52</v>
      </c>
      <c r="P27" s="658"/>
      <c r="Q27" s="34"/>
      <c r="R27" s="34"/>
      <c r="S27" s="34"/>
      <c r="T27" s="34"/>
      <c r="U27" s="3"/>
    </row>
    <row r="28" spans="1:21" ht="12.75" customHeight="1">
      <c r="A28" s="137" t="s">
        <v>89</v>
      </c>
      <c r="B28" s="674">
        <v>0</v>
      </c>
      <c r="C28" s="714">
        <v>0</v>
      </c>
      <c r="D28" s="674">
        <v>17</v>
      </c>
      <c r="E28" s="674">
        <v>37</v>
      </c>
      <c r="F28" s="674">
        <v>99.25</v>
      </c>
      <c r="G28" s="674">
        <v>38</v>
      </c>
      <c r="H28" s="674">
        <v>0</v>
      </c>
      <c r="I28" s="674">
        <v>0</v>
      </c>
      <c r="J28" s="674">
        <v>25</v>
      </c>
      <c r="K28" s="675">
        <v>0</v>
      </c>
      <c r="L28" s="674">
        <v>0</v>
      </c>
      <c r="M28" s="678">
        <v>72</v>
      </c>
      <c r="N28" s="677">
        <v>54.11</v>
      </c>
      <c r="O28" s="678">
        <v>32.57</v>
      </c>
      <c r="P28" s="658">
        <v>85.5</v>
      </c>
      <c r="Q28" s="34"/>
      <c r="R28" s="34"/>
      <c r="S28" s="34"/>
      <c r="T28" s="34"/>
      <c r="U28" s="3"/>
    </row>
    <row r="29" spans="1:21" ht="12.75" customHeight="1">
      <c r="A29" s="137" t="s">
        <v>3</v>
      </c>
      <c r="B29" s="674">
        <v>0</v>
      </c>
      <c r="C29" s="714">
        <v>0</v>
      </c>
      <c r="D29" s="674">
        <v>0</v>
      </c>
      <c r="E29" s="674">
        <v>133</v>
      </c>
      <c r="F29" s="674">
        <v>81.25</v>
      </c>
      <c r="G29" s="674">
        <v>14.5</v>
      </c>
      <c r="H29" s="674">
        <v>0</v>
      </c>
      <c r="I29" s="674">
        <v>0</v>
      </c>
      <c r="J29" s="674">
        <v>40</v>
      </c>
      <c r="K29" s="675">
        <v>0</v>
      </c>
      <c r="L29" s="674">
        <v>0</v>
      </c>
      <c r="M29" s="678">
        <v>116.5</v>
      </c>
      <c r="N29" s="677">
        <v>87.78</v>
      </c>
      <c r="O29" s="678">
        <v>36.16</v>
      </c>
      <c r="P29" s="658">
        <v>114</v>
      </c>
      <c r="Q29" s="34"/>
      <c r="R29" s="34"/>
      <c r="S29" s="34"/>
      <c r="T29" s="34"/>
      <c r="U29" s="3"/>
    </row>
    <row r="30" spans="1:21" ht="16.5" thickBot="1">
      <c r="A30" s="138" t="s">
        <v>88</v>
      </c>
      <c r="B30" s="680">
        <v>0</v>
      </c>
      <c r="C30" s="715">
        <v>0</v>
      </c>
      <c r="D30" s="680">
        <v>0</v>
      </c>
      <c r="E30" s="680">
        <v>0</v>
      </c>
      <c r="F30" s="680">
        <v>17.44</v>
      </c>
      <c r="G30" s="680">
        <v>0</v>
      </c>
      <c r="H30" s="680">
        <v>0</v>
      </c>
      <c r="I30" s="680">
        <v>0</v>
      </c>
      <c r="J30" s="680">
        <v>0</v>
      </c>
      <c r="K30" s="681">
        <v>0</v>
      </c>
      <c r="L30" s="680">
        <v>0</v>
      </c>
      <c r="M30" s="885">
        <v>0</v>
      </c>
      <c r="N30" s="679">
        <v>0</v>
      </c>
      <c r="O30" s="683">
        <v>4.52</v>
      </c>
      <c r="P30" s="658"/>
      <c r="Q30" s="125"/>
      <c r="R30" s="125"/>
      <c r="S30" s="125"/>
      <c r="T30" s="67"/>
      <c r="U30" s="67"/>
    </row>
    <row r="31" spans="1:21" ht="16.5" thickBot="1">
      <c r="A31" s="45" t="s">
        <v>9</v>
      </c>
      <c r="B31" s="707">
        <f aca="true" t="shared" si="3" ref="B31:O31">SUM(B27:B30)</f>
        <v>0</v>
      </c>
      <c r="C31" s="708">
        <f t="shared" si="3"/>
        <v>0</v>
      </c>
      <c r="D31" s="708">
        <f t="shared" si="3"/>
        <v>17</v>
      </c>
      <c r="E31" s="708">
        <f t="shared" si="3"/>
        <v>170</v>
      </c>
      <c r="F31" s="709">
        <f t="shared" si="3"/>
        <v>218.86</v>
      </c>
      <c r="G31" s="708">
        <f t="shared" si="3"/>
        <v>52.5</v>
      </c>
      <c r="H31" s="708">
        <f t="shared" si="3"/>
        <v>0</v>
      </c>
      <c r="I31" s="708">
        <f t="shared" si="3"/>
        <v>0</v>
      </c>
      <c r="J31" s="708">
        <f t="shared" si="3"/>
        <v>65</v>
      </c>
      <c r="K31" s="708">
        <f t="shared" si="3"/>
        <v>0</v>
      </c>
      <c r="L31" s="710">
        <f t="shared" si="3"/>
        <v>0</v>
      </c>
      <c r="M31" s="711">
        <f>SUM(M27:M30)</f>
        <v>188.5</v>
      </c>
      <c r="N31" s="684">
        <f t="shared" si="3"/>
        <v>141.89</v>
      </c>
      <c r="O31" s="711">
        <f t="shared" si="3"/>
        <v>77.77</v>
      </c>
      <c r="P31" s="662"/>
      <c r="Q31" s="126"/>
      <c r="R31" s="126"/>
      <c r="S31" s="126"/>
      <c r="T31" s="67"/>
      <c r="U31" s="67"/>
    </row>
    <row r="32" spans="1:21" ht="15.75">
      <c r="A32" s="43"/>
      <c r="B32" s="13"/>
      <c r="C32" s="13"/>
      <c r="D32" s="12"/>
      <c r="E32" s="12"/>
      <c r="F32" s="12"/>
      <c r="G32" s="12"/>
      <c r="H32" s="12"/>
      <c r="J32" s="11"/>
      <c r="K32" s="11"/>
      <c r="L32" s="11"/>
      <c r="P32" s="661"/>
      <c r="Q32" s="71"/>
      <c r="R32" s="71"/>
      <c r="S32" s="71"/>
      <c r="T32" s="3"/>
      <c r="U32" s="3"/>
    </row>
    <row r="33" spans="1:21" ht="16.5" thickBot="1">
      <c r="A33" s="134" t="s">
        <v>183</v>
      </c>
      <c r="B33" s="13"/>
      <c r="C33" s="13"/>
      <c r="D33" s="12"/>
      <c r="E33" s="12"/>
      <c r="F33" s="12"/>
      <c r="G33" s="12"/>
      <c r="H33" s="12"/>
      <c r="J33" s="11"/>
      <c r="K33" s="11"/>
      <c r="L33" s="11"/>
      <c r="P33" s="661"/>
      <c r="Q33" s="68"/>
      <c r="R33" s="68"/>
      <c r="S33" s="68"/>
      <c r="T33" s="65"/>
      <c r="U33" s="35"/>
    </row>
    <row r="34" spans="1:21" ht="21" customHeight="1">
      <c r="A34" s="1273" t="s">
        <v>14</v>
      </c>
      <c r="B34" s="1339" t="s">
        <v>25</v>
      </c>
      <c r="C34" s="1339"/>
      <c r="D34" s="1339"/>
      <c r="E34" s="1339"/>
      <c r="F34" s="1340" t="s">
        <v>15</v>
      </c>
      <c r="G34" s="1333" t="s">
        <v>0</v>
      </c>
      <c r="H34" s="1351" t="s">
        <v>34</v>
      </c>
      <c r="I34" s="1351"/>
      <c r="J34" s="1351"/>
      <c r="K34" s="1351"/>
      <c r="L34" s="1352"/>
      <c r="M34" s="1275" t="s">
        <v>204</v>
      </c>
      <c r="N34" s="886" t="s">
        <v>28</v>
      </c>
      <c r="O34" s="329" t="s">
        <v>17</v>
      </c>
      <c r="P34" s="656"/>
      <c r="Q34" s="34"/>
      <c r="R34" s="34"/>
      <c r="S34" s="34"/>
      <c r="T34" s="5"/>
      <c r="U34" s="32"/>
    </row>
    <row r="35" spans="1:21" ht="27.75" customHeight="1" thickBot="1">
      <c r="A35" s="1274"/>
      <c r="B35" s="23" t="s">
        <v>18</v>
      </c>
      <c r="C35" s="19" t="s">
        <v>19</v>
      </c>
      <c r="D35" s="19" t="s">
        <v>11</v>
      </c>
      <c r="E35" s="19" t="s">
        <v>20</v>
      </c>
      <c r="F35" s="1341"/>
      <c r="G35" s="1334"/>
      <c r="H35" s="20" t="s">
        <v>12</v>
      </c>
      <c r="I35" s="20" t="s">
        <v>13</v>
      </c>
      <c r="J35" s="20" t="s">
        <v>21</v>
      </c>
      <c r="K35" s="21" t="s">
        <v>22</v>
      </c>
      <c r="L35" s="22" t="s">
        <v>23</v>
      </c>
      <c r="M35" s="1276"/>
      <c r="N35" s="352" t="s">
        <v>189</v>
      </c>
      <c r="O35" s="383" t="s">
        <v>189</v>
      </c>
      <c r="P35" s="656"/>
      <c r="Q35" s="70"/>
      <c r="R35" s="70"/>
      <c r="S35" s="70"/>
      <c r="T35" s="7"/>
      <c r="U35" s="7"/>
    </row>
    <row r="36" spans="1:21" ht="12.75" customHeight="1">
      <c r="A36" s="136" t="s">
        <v>27</v>
      </c>
      <c r="B36" s="695">
        <v>0</v>
      </c>
      <c r="C36" s="712">
        <v>0</v>
      </c>
      <c r="D36" s="695">
        <v>0</v>
      </c>
      <c r="E36" s="695">
        <v>0</v>
      </c>
      <c r="F36" s="695">
        <v>20.85</v>
      </c>
      <c r="G36" s="695">
        <v>0</v>
      </c>
      <c r="H36" s="695">
        <v>0</v>
      </c>
      <c r="I36" s="695">
        <v>0</v>
      </c>
      <c r="J36" s="695">
        <v>0</v>
      </c>
      <c r="K36" s="697">
        <v>0</v>
      </c>
      <c r="L36" s="695">
        <v>0</v>
      </c>
      <c r="M36" s="699">
        <v>0</v>
      </c>
      <c r="N36" s="887">
        <v>0</v>
      </c>
      <c r="O36" s="699">
        <v>4.52</v>
      </c>
      <c r="P36" s="658"/>
      <c r="Q36" s="70"/>
      <c r="R36" s="70"/>
      <c r="S36" s="70"/>
      <c r="T36" s="7"/>
      <c r="U36" s="7"/>
    </row>
    <row r="37" spans="1:21" ht="12.75" customHeight="1">
      <c r="A37" s="137" t="s">
        <v>89</v>
      </c>
      <c r="B37" s="674">
        <v>0</v>
      </c>
      <c r="C37" s="714">
        <v>0</v>
      </c>
      <c r="D37" s="674">
        <v>0</v>
      </c>
      <c r="E37" s="674">
        <v>37</v>
      </c>
      <c r="F37" s="674">
        <v>99</v>
      </c>
      <c r="G37" s="674">
        <v>40</v>
      </c>
      <c r="H37" s="674">
        <v>0</v>
      </c>
      <c r="I37" s="674">
        <v>0</v>
      </c>
      <c r="J37" s="674">
        <v>0</v>
      </c>
      <c r="K37" s="675">
        <v>0</v>
      </c>
      <c r="L37" s="674">
        <v>0</v>
      </c>
      <c r="M37" s="678">
        <v>130</v>
      </c>
      <c r="N37" s="891">
        <v>55.37</v>
      </c>
      <c r="O37" s="678">
        <v>34.16</v>
      </c>
      <c r="P37" s="658">
        <v>67.8</v>
      </c>
      <c r="Q37" s="70"/>
      <c r="R37" s="70"/>
      <c r="S37" s="70"/>
      <c r="T37" s="7"/>
      <c r="U37" s="7"/>
    </row>
    <row r="38" spans="1:21" ht="12.75" customHeight="1">
      <c r="A38" s="138" t="s">
        <v>191</v>
      </c>
      <c r="B38" s="674">
        <v>0</v>
      </c>
      <c r="C38" s="714">
        <v>0</v>
      </c>
      <c r="D38" s="674">
        <v>0</v>
      </c>
      <c r="E38" s="674">
        <v>0</v>
      </c>
      <c r="F38" s="680">
        <v>81</v>
      </c>
      <c r="G38" s="680">
        <v>53.5</v>
      </c>
      <c r="H38" s="674">
        <v>0</v>
      </c>
      <c r="I38" s="674">
        <v>0</v>
      </c>
      <c r="J38" s="674">
        <v>0</v>
      </c>
      <c r="K38" s="675">
        <v>0</v>
      </c>
      <c r="L38" s="674">
        <v>0</v>
      </c>
      <c r="M38" s="683">
        <v>138</v>
      </c>
      <c r="N38" s="888">
        <v>36.75</v>
      </c>
      <c r="O38" s="683">
        <v>20</v>
      </c>
      <c r="P38" s="658"/>
      <c r="Q38" s="70"/>
      <c r="R38" s="70"/>
      <c r="S38" s="70"/>
      <c r="T38" s="7"/>
      <c r="U38" s="7"/>
    </row>
    <row r="39" spans="1:21" ht="13.5" customHeight="1" thickBot="1">
      <c r="A39" s="139" t="s">
        <v>88</v>
      </c>
      <c r="B39" s="680">
        <v>0</v>
      </c>
      <c r="C39" s="715">
        <v>0</v>
      </c>
      <c r="D39" s="680">
        <v>0</v>
      </c>
      <c r="E39" s="680">
        <v>0</v>
      </c>
      <c r="F39" s="680">
        <v>17.72</v>
      </c>
      <c r="G39" s="680">
        <v>0</v>
      </c>
      <c r="H39" s="680">
        <v>0</v>
      </c>
      <c r="I39" s="680">
        <v>0</v>
      </c>
      <c r="J39" s="680">
        <v>0</v>
      </c>
      <c r="K39" s="681">
        <v>0</v>
      </c>
      <c r="L39" s="680">
        <v>0</v>
      </c>
      <c r="M39" s="683">
        <v>0</v>
      </c>
      <c r="N39" s="889"/>
      <c r="O39" s="683">
        <v>0</v>
      </c>
      <c r="P39" s="658"/>
      <c r="Q39" s="70"/>
      <c r="R39" s="70"/>
      <c r="S39" s="70"/>
      <c r="T39" s="7"/>
      <c r="U39" s="7"/>
    </row>
    <row r="40" spans="1:21" ht="13.5" customHeight="1" thickBot="1">
      <c r="A40" s="45" t="s">
        <v>9</v>
      </c>
      <c r="B40" s="684">
        <f aca="true" t="shared" si="4" ref="B40:O40">SUM(B36:B39)</f>
        <v>0</v>
      </c>
      <c r="C40" s="708">
        <f t="shared" si="4"/>
        <v>0</v>
      </c>
      <c r="D40" s="708">
        <f t="shared" si="4"/>
        <v>0</v>
      </c>
      <c r="E40" s="708">
        <f t="shared" si="4"/>
        <v>37</v>
      </c>
      <c r="F40" s="709">
        <f t="shared" si="4"/>
        <v>218.57</v>
      </c>
      <c r="G40" s="708">
        <f t="shared" si="4"/>
        <v>93.5</v>
      </c>
      <c r="H40" s="708">
        <f t="shared" si="4"/>
        <v>0</v>
      </c>
      <c r="I40" s="708">
        <f t="shared" si="4"/>
        <v>0</v>
      </c>
      <c r="J40" s="708">
        <f t="shared" si="4"/>
        <v>0</v>
      </c>
      <c r="K40" s="708">
        <f t="shared" si="4"/>
        <v>0</v>
      </c>
      <c r="L40" s="710">
        <f t="shared" si="4"/>
        <v>0</v>
      </c>
      <c r="M40" s="711">
        <f t="shared" si="4"/>
        <v>268</v>
      </c>
      <c r="N40" s="890">
        <f t="shared" si="4"/>
        <v>92.12</v>
      </c>
      <c r="O40" s="711">
        <f t="shared" si="4"/>
        <v>58.67999999999999</v>
      </c>
      <c r="P40" s="662"/>
      <c r="Q40" s="127"/>
      <c r="R40" s="127"/>
      <c r="S40" s="127"/>
      <c r="T40" s="7"/>
      <c r="U40" s="7"/>
    </row>
    <row r="41" spans="1:21" ht="15.75">
      <c r="A41" s="43"/>
      <c r="B41" s="716"/>
      <c r="C41" s="716"/>
      <c r="D41" s="717"/>
      <c r="E41" s="717"/>
      <c r="F41" s="717"/>
      <c r="G41" s="717"/>
      <c r="H41" s="717"/>
      <c r="I41" s="718"/>
      <c r="J41" s="667"/>
      <c r="K41" s="667"/>
      <c r="L41" s="667"/>
      <c r="M41" s="18"/>
      <c r="N41" s="718"/>
      <c r="O41" s="718"/>
      <c r="P41" s="660"/>
      <c r="Q41" s="70"/>
      <c r="R41" s="70"/>
      <c r="S41" s="70"/>
      <c r="T41" s="93"/>
      <c r="U41" s="7"/>
    </row>
    <row r="42" spans="1:21" ht="12.75" customHeight="1" thickBot="1">
      <c r="A42" s="134" t="s">
        <v>41</v>
      </c>
      <c r="B42" s="716"/>
      <c r="C42" s="716"/>
      <c r="D42" s="717"/>
      <c r="E42" s="717"/>
      <c r="F42" s="717"/>
      <c r="G42" s="717"/>
      <c r="H42" s="717"/>
      <c r="I42" s="718"/>
      <c r="J42" s="667"/>
      <c r="K42" s="667"/>
      <c r="L42" s="667"/>
      <c r="M42" s="18"/>
      <c r="N42" s="718"/>
      <c r="O42" s="718"/>
      <c r="P42" s="660"/>
      <c r="Q42" s="70"/>
      <c r="R42" s="70"/>
      <c r="S42" s="70"/>
      <c r="T42" s="93"/>
      <c r="U42" s="3"/>
    </row>
    <row r="43" spans="1:21" ht="17.25" customHeight="1">
      <c r="A43" s="1273" t="s">
        <v>14</v>
      </c>
      <c r="B43" s="1337" t="s">
        <v>25</v>
      </c>
      <c r="C43" s="1337"/>
      <c r="D43" s="1337"/>
      <c r="E43" s="1337"/>
      <c r="F43" s="1335" t="s">
        <v>15</v>
      </c>
      <c r="G43" s="1346" t="s">
        <v>0</v>
      </c>
      <c r="H43" s="1344" t="s">
        <v>34</v>
      </c>
      <c r="I43" s="1344"/>
      <c r="J43" s="1344"/>
      <c r="K43" s="1344"/>
      <c r="L43" s="1345"/>
      <c r="M43" s="1275" t="s">
        <v>204</v>
      </c>
      <c r="N43" s="720" t="s">
        <v>28</v>
      </c>
      <c r="O43" s="721" t="s">
        <v>17</v>
      </c>
      <c r="P43" s="656"/>
      <c r="Q43" s="70"/>
      <c r="R43" s="70"/>
      <c r="S43" s="70"/>
      <c r="T43" s="93"/>
      <c r="U43" s="3"/>
    </row>
    <row r="44" spans="1:21" ht="21" customHeight="1" thickBot="1">
      <c r="A44" s="1274"/>
      <c r="B44" s="722" t="s">
        <v>18</v>
      </c>
      <c r="C44" s="723" t="s">
        <v>19</v>
      </c>
      <c r="D44" s="723" t="s">
        <v>11</v>
      </c>
      <c r="E44" s="723" t="s">
        <v>20</v>
      </c>
      <c r="F44" s="1336"/>
      <c r="G44" s="1347"/>
      <c r="H44" s="724" t="s">
        <v>12</v>
      </c>
      <c r="I44" s="724" t="s">
        <v>13</v>
      </c>
      <c r="J44" s="724" t="s">
        <v>21</v>
      </c>
      <c r="K44" s="725" t="s">
        <v>22</v>
      </c>
      <c r="L44" s="726" t="s">
        <v>23</v>
      </c>
      <c r="M44" s="1276"/>
      <c r="N44" s="352" t="s">
        <v>189</v>
      </c>
      <c r="O44" s="383" t="s">
        <v>189</v>
      </c>
      <c r="P44" s="656"/>
      <c r="Q44" s="70"/>
      <c r="R44" s="70"/>
      <c r="S44" s="70"/>
      <c r="T44" s="93"/>
      <c r="U44" s="3"/>
    </row>
    <row r="45" spans="1:21" ht="17.25" customHeight="1">
      <c r="A45" s="136" t="s">
        <v>27</v>
      </c>
      <c r="B45" s="695">
        <v>0</v>
      </c>
      <c r="C45" s="712">
        <v>0</v>
      </c>
      <c r="D45" s="695">
        <v>0</v>
      </c>
      <c r="E45" s="695">
        <v>0</v>
      </c>
      <c r="F45" s="695">
        <v>43.6</v>
      </c>
      <c r="G45" s="695">
        <v>0</v>
      </c>
      <c r="H45" s="695">
        <v>0</v>
      </c>
      <c r="I45" s="695">
        <v>0</v>
      </c>
      <c r="J45" s="695">
        <v>0</v>
      </c>
      <c r="K45" s="697">
        <v>0</v>
      </c>
      <c r="L45" s="695">
        <v>0</v>
      </c>
      <c r="M45" s="699">
        <v>0</v>
      </c>
      <c r="N45" s="713">
        <v>0</v>
      </c>
      <c r="O45" s="699">
        <v>7.2</v>
      </c>
      <c r="P45" s="658"/>
      <c r="Q45" s="70"/>
      <c r="R45" s="70"/>
      <c r="S45" s="70"/>
      <c r="T45" s="93"/>
      <c r="U45" s="3"/>
    </row>
    <row r="46" spans="1:21" ht="17.25" customHeight="1">
      <c r="A46" s="137" t="s">
        <v>89</v>
      </c>
      <c r="B46" s="674">
        <v>0</v>
      </c>
      <c r="C46" s="714">
        <v>0</v>
      </c>
      <c r="D46" s="674">
        <v>0</v>
      </c>
      <c r="E46" s="674">
        <v>194.5</v>
      </c>
      <c r="F46" s="674">
        <v>102.5</v>
      </c>
      <c r="G46" s="674">
        <v>57</v>
      </c>
      <c r="H46" s="674">
        <v>0</v>
      </c>
      <c r="I46" s="674">
        <v>0</v>
      </c>
      <c r="J46" s="674">
        <v>61.8</v>
      </c>
      <c r="K46" s="675">
        <v>0</v>
      </c>
      <c r="L46" s="674">
        <v>0</v>
      </c>
      <c r="M46" s="678">
        <v>189</v>
      </c>
      <c r="N46" s="668">
        <v>80.5</v>
      </c>
      <c r="O46" s="678">
        <v>71.66</v>
      </c>
      <c r="P46" s="658"/>
      <c r="Q46" s="70"/>
      <c r="R46" s="70"/>
      <c r="S46" s="70"/>
      <c r="T46" s="93"/>
      <c r="U46" s="3"/>
    </row>
    <row r="47" spans="1:21" ht="17.25" customHeight="1">
      <c r="A47" s="137" t="s">
        <v>3</v>
      </c>
      <c r="B47" s="674">
        <v>0</v>
      </c>
      <c r="C47" s="714">
        <v>0</v>
      </c>
      <c r="D47" s="674">
        <v>0</v>
      </c>
      <c r="E47" s="674">
        <v>267.5</v>
      </c>
      <c r="F47" s="674">
        <v>102.5</v>
      </c>
      <c r="G47" s="674">
        <v>57</v>
      </c>
      <c r="H47" s="674">
        <v>0</v>
      </c>
      <c r="I47" s="674">
        <v>0</v>
      </c>
      <c r="J47" s="674">
        <v>81.2</v>
      </c>
      <c r="K47" s="675">
        <v>0</v>
      </c>
      <c r="L47" s="674">
        <v>25</v>
      </c>
      <c r="M47" s="678">
        <v>187</v>
      </c>
      <c r="N47" s="668">
        <v>111.14</v>
      </c>
      <c r="O47" s="678">
        <v>67.73</v>
      </c>
      <c r="P47" s="658"/>
      <c r="Q47" s="128"/>
      <c r="R47" s="128"/>
      <c r="S47" s="128"/>
      <c r="T47" s="93"/>
      <c r="U47" s="3"/>
    </row>
    <row r="48" spans="1:21" ht="17.25" customHeight="1" thickBot="1">
      <c r="A48" s="140" t="s">
        <v>88</v>
      </c>
      <c r="B48" s="727">
        <v>0</v>
      </c>
      <c r="C48" s="728">
        <v>0</v>
      </c>
      <c r="D48" s="727">
        <v>0</v>
      </c>
      <c r="E48" s="727">
        <v>0</v>
      </c>
      <c r="F48" s="705">
        <v>16.5</v>
      </c>
      <c r="G48" s="727">
        <v>0</v>
      </c>
      <c r="H48" s="729">
        <v>0</v>
      </c>
      <c r="I48" s="727">
        <v>0</v>
      </c>
      <c r="J48" s="705">
        <v>0</v>
      </c>
      <c r="K48" s="730">
        <v>0</v>
      </c>
      <c r="L48" s="705">
        <v>0</v>
      </c>
      <c r="M48" s="727">
        <v>0</v>
      </c>
      <c r="N48" s="727">
        <v>0</v>
      </c>
      <c r="O48" s="706">
        <v>3.2</v>
      </c>
      <c r="P48" s="658"/>
      <c r="Q48" s="128"/>
      <c r="R48" s="128"/>
      <c r="S48" s="128"/>
      <c r="T48" s="93"/>
      <c r="U48" s="3"/>
    </row>
    <row r="49" spans="1:21" ht="17.25" customHeight="1" thickBot="1">
      <c r="A49" s="45" t="s">
        <v>9</v>
      </c>
      <c r="B49" s="707">
        <f aca="true" t="shared" si="5" ref="B49:O49">SUM(B45:B48)</f>
        <v>0</v>
      </c>
      <c r="C49" s="708">
        <f t="shared" si="5"/>
        <v>0</v>
      </c>
      <c r="D49" s="708">
        <f t="shared" si="5"/>
        <v>0</v>
      </c>
      <c r="E49" s="708">
        <f t="shared" si="5"/>
        <v>462</v>
      </c>
      <c r="F49" s="709">
        <f t="shared" si="5"/>
        <v>265.1</v>
      </c>
      <c r="G49" s="708">
        <f t="shared" si="5"/>
        <v>114</v>
      </c>
      <c r="H49" s="708">
        <f t="shared" si="5"/>
        <v>0</v>
      </c>
      <c r="I49" s="708">
        <f t="shared" si="5"/>
        <v>0</v>
      </c>
      <c r="J49" s="708">
        <f t="shared" si="5"/>
        <v>143</v>
      </c>
      <c r="K49" s="708">
        <f t="shared" si="5"/>
        <v>0</v>
      </c>
      <c r="L49" s="710">
        <f t="shared" si="5"/>
        <v>25</v>
      </c>
      <c r="M49" s="711">
        <f>SUM(M45:M48)</f>
        <v>376</v>
      </c>
      <c r="N49" s="684">
        <f t="shared" si="5"/>
        <v>191.64</v>
      </c>
      <c r="O49" s="711">
        <f t="shared" si="5"/>
        <v>149.79</v>
      </c>
      <c r="P49" s="662"/>
      <c r="Q49" s="127"/>
      <c r="R49" s="127"/>
      <c r="S49" s="127"/>
      <c r="T49" s="93"/>
      <c r="U49" s="3"/>
    </row>
    <row r="50" spans="1:21" ht="17.25" customHeight="1">
      <c r="A50" s="43"/>
      <c r="B50" s="731"/>
      <c r="C50" s="731"/>
      <c r="D50" s="732"/>
      <c r="E50" s="732"/>
      <c r="F50" s="732"/>
      <c r="G50" s="732"/>
      <c r="H50" s="732"/>
      <c r="I50" s="18"/>
      <c r="J50" s="733"/>
      <c r="K50" s="733"/>
      <c r="L50" s="733"/>
      <c r="M50" s="18"/>
      <c r="N50" s="18"/>
      <c r="O50" s="18"/>
      <c r="P50" s="661"/>
      <c r="Q50" s="70"/>
      <c r="R50" s="70"/>
      <c r="S50" s="70"/>
      <c r="T50" s="93"/>
      <c r="U50" s="3"/>
    </row>
    <row r="51" spans="1:21" ht="17.25" customHeight="1" thickBot="1">
      <c r="A51" s="134" t="s">
        <v>54</v>
      </c>
      <c r="B51" s="731"/>
      <c r="C51" s="731"/>
      <c r="D51" s="732"/>
      <c r="E51" s="732"/>
      <c r="F51" s="732"/>
      <c r="G51" s="732"/>
      <c r="H51" s="732"/>
      <c r="I51" s="18"/>
      <c r="J51" s="733"/>
      <c r="K51" s="733"/>
      <c r="L51" s="733"/>
      <c r="M51" s="18"/>
      <c r="N51" s="18"/>
      <c r="O51" s="18"/>
      <c r="P51" s="661"/>
      <c r="Q51" s="70"/>
      <c r="R51" s="70"/>
      <c r="S51" s="70"/>
      <c r="T51" s="93"/>
      <c r="U51" s="3"/>
    </row>
    <row r="52" spans="1:21" ht="17.25" customHeight="1">
      <c r="A52" s="1273" t="s">
        <v>14</v>
      </c>
      <c r="B52" s="1337" t="s">
        <v>25</v>
      </c>
      <c r="C52" s="1337"/>
      <c r="D52" s="1337"/>
      <c r="E52" s="1337"/>
      <c r="F52" s="1335" t="s">
        <v>15</v>
      </c>
      <c r="G52" s="1346" t="s">
        <v>0</v>
      </c>
      <c r="H52" s="1344" t="s">
        <v>34</v>
      </c>
      <c r="I52" s="1344"/>
      <c r="J52" s="1344"/>
      <c r="K52" s="1344"/>
      <c r="L52" s="1345"/>
      <c r="M52" s="1275" t="s">
        <v>204</v>
      </c>
      <c r="N52" s="720" t="s">
        <v>28</v>
      </c>
      <c r="O52" s="721" t="s">
        <v>17</v>
      </c>
      <c r="P52" s="656"/>
      <c r="Q52" s="70"/>
      <c r="R52" s="70"/>
      <c r="S52" s="70"/>
      <c r="T52" s="93"/>
      <c r="U52" s="3"/>
    </row>
    <row r="53" spans="1:21" ht="21" customHeight="1" thickBot="1">
      <c r="A53" s="1274"/>
      <c r="B53" s="722" t="s">
        <v>18</v>
      </c>
      <c r="C53" s="723" t="s">
        <v>19</v>
      </c>
      <c r="D53" s="723" t="s">
        <v>11</v>
      </c>
      <c r="E53" s="723" t="s">
        <v>20</v>
      </c>
      <c r="F53" s="1336"/>
      <c r="G53" s="1347"/>
      <c r="H53" s="724" t="s">
        <v>12</v>
      </c>
      <c r="I53" s="724" t="s">
        <v>13</v>
      </c>
      <c r="J53" s="724" t="s">
        <v>21</v>
      </c>
      <c r="K53" s="725" t="s">
        <v>22</v>
      </c>
      <c r="L53" s="726" t="s">
        <v>23</v>
      </c>
      <c r="M53" s="1276"/>
      <c r="N53" s="352" t="s">
        <v>189</v>
      </c>
      <c r="O53" s="352" t="s">
        <v>189</v>
      </c>
      <c r="P53" s="656"/>
      <c r="Q53" s="70"/>
      <c r="R53" s="70"/>
      <c r="S53" s="70"/>
      <c r="T53" s="7"/>
      <c r="U53" s="3"/>
    </row>
    <row r="54" spans="1:21" ht="17.25" customHeight="1">
      <c r="A54" s="136" t="s">
        <v>27</v>
      </c>
      <c r="B54" s="695">
        <v>0</v>
      </c>
      <c r="C54" s="712">
        <v>0</v>
      </c>
      <c r="D54" s="695">
        <v>0</v>
      </c>
      <c r="E54" s="695">
        <v>0</v>
      </c>
      <c r="F54" s="695">
        <v>18.83</v>
      </c>
      <c r="G54" s="695">
        <v>0</v>
      </c>
      <c r="H54" s="695">
        <v>0</v>
      </c>
      <c r="I54" s="695">
        <v>0</v>
      </c>
      <c r="J54" s="695">
        <v>0</v>
      </c>
      <c r="K54" s="697">
        <v>0</v>
      </c>
      <c r="L54" s="695">
        <v>0</v>
      </c>
      <c r="M54" s="699">
        <v>0</v>
      </c>
      <c r="N54" s="713">
        <v>0</v>
      </c>
      <c r="O54" s="699">
        <v>3.5</v>
      </c>
      <c r="P54" s="658"/>
      <c r="Q54" s="70"/>
      <c r="R54" s="70"/>
      <c r="S54" s="70"/>
      <c r="T54" s="7"/>
      <c r="U54" s="3"/>
    </row>
    <row r="55" spans="1:21" ht="17.25" customHeight="1">
      <c r="A55" s="137" t="s">
        <v>89</v>
      </c>
      <c r="B55" s="674">
        <v>90.51</v>
      </c>
      <c r="C55" s="714">
        <v>0</v>
      </c>
      <c r="D55" s="674">
        <v>0</v>
      </c>
      <c r="E55" s="674">
        <v>35.5</v>
      </c>
      <c r="F55" s="674">
        <v>103.2</v>
      </c>
      <c r="G55" s="674">
        <v>30.5</v>
      </c>
      <c r="H55" s="674">
        <v>0</v>
      </c>
      <c r="I55" s="674">
        <v>0</v>
      </c>
      <c r="J55" s="674">
        <v>0</v>
      </c>
      <c r="K55" s="675">
        <v>0</v>
      </c>
      <c r="L55" s="674">
        <v>0</v>
      </c>
      <c r="M55" s="678">
        <v>131.4</v>
      </c>
      <c r="N55" s="668">
        <v>48.96</v>
      </c>
      <c r="O55" s="678">
        <v>66.4</v>
      </c>
      <c r="P55" s="658"/>
      <c r="Q55" s="70"/>
      <c r="R55" s="70"/>
      <c r="S55" s="70"/>
      <c r="T55" s="7"/>
      <c r="U55" s="3"/>
    </row>
    <row r="56" spans="1:21" ht="12.75" customHeight="1">
      <c r="A56" s="137" t="s">
        <v>3</v>
      </c>
      <c r="B56" s="674">
        <v>121</v>
      </c>
      <c r="C56" s="714">
        <v>0</v>
      </c>
      <c r="D56" s="674">
        <v>0</v>
      </c>
      <c r="E56" s="674">
        <v>170</v>
      </c>
      <c r="F56" s="674">
        <v>94.25</v>
      </c>
      <c r="G56" s="674">
        <v>23.64</v>
      </c>
      <c r="H56" s="674">
        <v>0</v>
      </c>
      <c r="I56" s="674">
        <v>0</v>
      </c>
      <c r="J56" s="674">
        <v>2.5</v>
      </c>
      <c r="K56" s="675">
        <v>0</v>
      </c>
      <c r="L56" s="674">
        <v>0</v>
      </c>
      <c r="M56" s="678">
        <v>180.4</v>
      </c>
      <c r="N56" s="668">
        <v>108</v>
      </c>
      <c r="O56" s="678">
        <v>78</v>
      </c>
      <c r="P56" s="658"/>
      <c r="Q56" s="70"/>
      <c r="R56" s="70"/>
      <c r="S56" s="70"/>
      <c r="T56" s="7"/>
      <c r="U56" s="3"/>
    </row>
    <row r="57" spans="1:21" ht="13.5" customHeight="1" thickBot="1">
      <c r="A57" s="138" t="s">
        <v>88</v>
      </c>
      <c r="B57" s="680">
        <v>0</v>
      </c>
      <c r="C57" s="715">
        <v>0</v>
      </c>
      <c r="D57" s="680">
        <v>0</v>
      </c>
      <c r="E57" s="680">
        <v>0</v>
      </c>
      <c r="F57" s="680">
        <v>16.5</v>
      </c>
      <c r="G57" s="680">
        <v>0</v>
      </c>
      <c r="H57" s="680">
        <v>0</v>
      </c>
      <c r="I57" s="680">
        <v>0</v>
      </c>
      <c r="J57" s="680">
        <v>0</v>
      </c>
      <c r="K57" s="681">
        <v>0</v>
      </c>
      <c r="L57" s="680">
        <v>0</v>
      </c>
      <c r="M57" s="683">
        <v>0</v>
      </c>
      <c r="N57" s="679">
        <v>0</v>
      </c>
      <c r="O57" s="683">
        <v>3.8</v>
      </c>
      <c r="P57" s="658"/>
      <c r="Q57" s="70"/>
      <c r="R57" s="70"/>
      <c r="S57" s="70"/>
      <c r="T57" s="7"/>
      <c r="U57" s="3"/>
    </row>
    <row r="58" spans="1:21" ht="12.75" customHeight="1" thickBot="1">
      <c r="A58" s="45" t="s">
        <v>9</v>
      </c>
      <c r="B58" s="707">
        <f aca="true" t="shared" si="6" ref="B58:O58">SUM(B54:B57)</f>
        <v>211.51</v>
      </c>
      <c r="C58" s="708">
        <f t="shared" si="6"/>
        <v>0</v>
      </c>
      <c r="D58" s="708">
        <f t="shared" si="6"/>
        <v>0</v>
      </c>
      <c r="E58" s="708">
        <f t="shared" si="6"/>
        <v>205.5</v>
      </c>
      <c r="F58" s="709">
        <f t="shared" si="6"/>
        <v>232.78</v>
      </c>
      <c r="G58" s="708">
        <f t="shared" si="6"/>
        <v>54.14</v>
      </c>
      <c r="H58" s="708">
        <f t="shared" si="6"/>
        <v>0</v>
      </c>
      <c r="I58" s="708">
        <f t="shared" si="6"/>
        <v>0</v>
      </c>
      <c r="J58" s="708">
        <f t="shared" si="6"/>
        <v>2.5</v>
      </c>
      <c r="K58" s="708">
        <f t="shared" si="6"/>
        <v>0</v>
      </c>
      <c r="L58" s="710">
        <f t="shared" si="6"/>
        <v>0</v>
      </c>
      <c r="M58" s="711">
        <f>SUM(M54:M57)</f>
        <v>311.8</v>
      </c>
      <c r="N58" s="684">
        <f t="shared" si="6"/>
        <v>156.96</v>
      </c>
      <c r="O58" s="711">
        <f t="shared" si="6"/>
        <v>151.70000000000002</v>
      </c>
      <c r="P58" s="662"/>
      <c r="Q58" s="127"/>
      <c r="R58" s="127"/>
      <c r="S58" s="127"/>
      <c r="T58" s="7"/>
      <c r="U58" s="3"/>
    </row>
    <row r="59" spans="1:21" ht="12.75" customHeight="1">
      <c r="A59" s="70"/>
      <c r="B59" s="667"/>
      <c r="C59" s="667"/>
      <c r="D59" s="667"/>
      <c r="E59" s="667"/>
      <c r="F59" s="667"/>
      <c r="G59" s="667"/>
      <c r="H59" s="667"/>
      <c r="I59" s="18"/>
      <c r="J59" s="18"/>
      <c r="K59" s="18"/>
      <c r="L59" s="18"/>
      <c r="M59" s="18"/>
      <c r="N59" s="18"/>
      <c r="O59" s="18"/>
      <c r="P59" s="661"/>
      <c r="Q59" s="70"/>
      <c r="R59" s="70"/>
      <c r="S59" s="70"/>
      <c r="T59" s="7"/>
      <c r="U59" s="3"/>
    </row>
    <row r="60" spans="1:21" ht="16.5" thickBot="1">
      <c r="A60" s="134" t="s">
        <v>55</v>
      </c>
      <c r="B60" s="731"/>
      <c r="C60" s="731"/>
      <c r="D60" s="732"/>
      <c r="E60" s="732"/>
      <c r="F60" s="732"/>
      <c r="G60" s="732"/>
      <c r="H60" s="732"/>
      <c r="I60" s="18"/>
      <c r="J60" s="733"/>
      <c r="K60" s="733"/>
      <c r="L60" s="733"/>
      <c r="M60" s="18"/>
      <c r="N60" s="18"/>
      <c r="O60" s="18"/>
      <c r="P60" s="661"/>
      <c r="Q60" s="70"/>
      <c r="R60" s="70"/>
      <c r="S60" s="70"/>
      <c r="T60" s="7"/>
      <c r="U60" s="3"/>
    </row>
    <row r="61" spans="1:21" ht="19.5" customHeight="1">
      <c r="A61" s="1273" t="s">
        <v>14</v>
      </c>
      <c r="B61" s="1337" t="s">
        <v>25</v>
      </c>
      <c r="C61" s="1337"/>
      <c r="D61" s="1337"/>
      <c r="E61" s="1337"/>
      <c r="F61" s="1335" t="s">
        <v>15</v>
      </c>
      <c r="G61" s="1346" t="s">
        <v>0</v>
      </c>
      <c r="H61" s="1344" t="s">
        <v>34</v>
      </c>
      <c r="I61" s="1344"/>
      <c r="J61" s="1344"/>
      <c r="K61" s="1344"/>
      <c r="L61" s="1345"/>
      <c r="M61" s="1275" t="s">
        <v>204</v>
      </c>
      <c r="N61" s="720" t="s">
        <v>28</v>
      </c>
      <c r="O61" s="721" t="s">
        <v>17</v>
      </c>
      <c r="P61" s="656"/>
      <c r="Q61" s="70"/>
      <c r="R61" s="70"/>
      <c r="S61" s="70"/>
      <c r="T61" s="7"/>
      <c r="U61" s="3"/>
    </row>
    <row r="62" spans="1:21" ht="20.25" thickBot="1">
      <c r="A62" s="1274"/>
      <c r="B62" s="722" t="s">
        <v>18</v>
      </c>
      <c r="C62" s="723" t="s">
        <v>19</v>
      </c>
      <c r="D62" s="723" t="s">
        <v>11</v>
      </c>
      <c r="E62" s="723" t="s">
        <v>20</v>
      </c>
      <c r="F62" s="1336"/>
      <c r="G62" s="1347"/>
      <c r="H62" s="724" t="s">
        <v>12</v>
      </c>
      <c r="I62" s="724" t="s">
        <v>13</v>
      </c>
      <c r="J62" s="724" t="s">
        <v>21</v>
      </c>
      <c r="K62" s="725" t="s">
        <v>22</v>
      </c>
      <c r="L62" s="726" t="s">
        <v>23</v>
      </c>
      <c r="M62" s="1276"/>
      <c r="N62" s="352" t="s">
        <v>189</v>
      </c>
      <c r="O62" s="383" t="s">
        <v>189</v>
      </c>
      <c r="P62" s="656"/>
      <c r="Q62" s="70"/>
      <c r="R62" s="70"/>
      <c r="S62" s="70"/>
      <c r="T62" s="7"/>
      <c r="U62" s="3"/>
    </row>
    <row r="63" spans="1:21" ht="12.75" customHeight="1">
      <c r="A63" s="136" t="s">
        <v>27</v>
      </c>
      <c r="B63" s="712">
        <v>0</v>
      </c>
      <c r="C63" s="712">
        <v>0</v>
      </c>
      <c r="D63" s="712">
        <v>0</v>
      </c>
      <c r="E63" s="712">
        <v>0</v>
      </c>
      <c r="F63" s="712">
        <v>20.88</v>
      </c>
      <c r="G63" s="712">
        <v>0</v>
      </c>
      <c r="H63" s="712">
        <v>0</v>
      </c>
      <c r="I63" s="712">
        <v>0</v>
      </c>
      <c r="J63" s="712">
        <v>0</v>
      </c>
      <c r="K63" s="712">
        <v>0</v>
      </c>
      <c r="L63" s="712">
        <v>0</v>
      </c>
      <c r="M63" s="734">
        <v>0</v>
      </c>
      <c r="N63" s="735">
        <v>0</v>
      </c>
      <c r="O63" s="736">
        <v>3.6</v>
      </c>
      <c r="P63" s="658"/>
      <c r="Q63" s="70"/>
      <c r="R63" s="70"/>
      <c r="S63" s="70"/>
      <c r="T63" s="7"/>
      <c r="U63" s="3"/>
    </row>
    <row r="64" spans="1:21" ht="12.75" customHeight="1">
      <c r="A64" s="137" t="s">
        <v>89</v>
      </c>
      <c r="B64" s="714">
        <v>168</v>
      </c>
      <c r="C64" s="714">
        <v>0</v>
      </c>
      <c r="D64" s="714">
        <v>0</v>
      </c>
      <c r="E64" s="714">
        <v>49.5</v>
      </c>
      <c r="F64" s="714">
        <v>102</v>
      </c>
      <c r="G64" s="714">
        <v>56.5</v>
      </c>
      <c r="H64" s="712">
        <v>0</v>
      </c>
      <c r="I64" s="712">
        <v>0</v>
      </c>
      <c r="J64" s="714">
        <v>14.95</v>
      </c>
      <c r="K64" s="714">
        <v>0</v>
      </c>
      <c r="L64" s="712">
        <v>0</v>
      </c>
      <c r="M64" s="737">
        <v>219.5</v>
      </c>
      <c r="N64" s="738">
        <v>97.2</v>
      </c>
      <c r="O64" s="739">
        <v>64.22</v>
      </c>
      <c r="P64" s="658"/>
      <c r="Q64" s="70"/>
      <c r="R64" s="70"/>
      <c r="S64" s="70"/>
      <c r="T64" s="7"/>
      <c r="U64" s="3"/>
    </row>
    <row r="65" spans="1:21" ht="12.75" customHeight="1">
      <c r="A65" s="137" t="s">
        <v>3</v>
      </c>
      <c r="B65" s="714">
        <v>267.5</v>
      </c>
      <c r="C65" s="714">
        <v>0</v>
      </c>
      <c r="D65" s="714">
        <v>0</v>
      </c>
      <c r="E65" s="714">
        <v>0</v>
      </c>
      <c r="F65" s="714">
        <v>102</v>
      </c>
      <c r="G65" s="714">
        <v>56.5</v>
      </c>
      <c r="H65" s="712">
        <v>0</v>
      </c>
      <c r="I65" s="712">
        <v>0</v>
      </c>
      <c r="J65" s="714">
        <v>61.7</v>
      </c>
      <c r="K65" s="714">
        <v>0</v>
      </c>
      <c r="L65" s="714">
        <v>0</v>
      </c>
      <c r="M65" s="737">
        <v>279</v>
      </c>
      <c r="N65" s="738">
        <v>111.6</v>
      </c>
      <c r="O65" s="739">
        <v>57.6</v>
      </c>
      <c r="P65" s="658"/>
      <c r="Q65" s="70"/>
      <c r="R65" s="70"/>
      <c r="S65" s="70"/>
      <c r="T65" s="7"/>
      <c r="U65" s="3"/>
    </row>
    <row r="66" spans="1:21" ht="13.5" customHeight="1" thickBot="1">
      <c r="A66" s="138" t="s">
        <v>88</v>
      </c>
      <c r="B66" s="715">
        <v>0</v>
      </c>
      <c r="C66" s="715">
        <v>0</v>
      </c>
      <c r="D66" s="715">
        <v>0</v>
      </c>
      <c r="E66" s="715">
        <v>0</v>
      </c>
      <c r="F66" s="715">
        <v>16.5</v>
      </c>
      <c r="G66" s="715">
        <v>0</v>
      </c>
      <c r="H66" s="715">
        <v>0</v>
      </c>
      <c r="I66" s="715">
        <v>0</v>
      </c>
      <c r="J66" s="715">
        <v>0</v>
      </c>
      <c r="K66" s="715">
        <v>0</v>
      </c>
      <c r="L66" s="715">
        <v>0</v>
      </c>
      <c r="M66" s="740">
        <v>0</v>
      </c>
      <c r="N66" s="741">
        <v>0</v>
      </c>
      <c r="O66" s="742">
        <v>3.6</v>
      </c>
      <c r="P66" s="658"/>
      <c r="Q66" s="70"/>
      <c r="R66" s="70"/>
      <c r="S66" s="70"/>
      <c r="T66" s="7"/>
      <c r="U66" s="3"/>
    </row>
    <row r="67" spans="1:21" ht="13.5" customHeight="1" thickBot="1">
      <c r="A67" s="45" t="s">
        <v>9</v>
      </c>
      <c r="B67" s="707">
        <f aca="true" t="shared" si="7" ref="B67:O67">SUM(B63:B66)</f>
        <v>435.5</v>
      </c>
      <c r="C67" s="708">
        <f t="shared" si="7"/>
        <v>0</v>
      </c>
      <c r="D67" s="708">
        <f t="shared" si="7"/>
        <v>0</v>
      </c>
      <c r="E67" s="708">
        <f t="shared" si="7"/>
        <v>49.5</v>
      </c>
      <c r="F67" s="709">
        <f t="shared" si="7"/>
        <v>241.38</v>
      </c>
      <c r="G67" s="708">
        <f t="shared" si="7"/>
        <v>113</v>
      </c>
      <c r="H67" s="708">
        <f t="shared" si="7"/>
        <v>0</v>
      </c>
      <c r="I67" s="708">
        <f t="shared" si="7"/>
        <v>0</v>
      </c>
      <c r="J67" s="708">
        <f t="shared" si="7"/>
        <v>76.65</v>
      </c>
      <c r="K67" s="708">
        <f t="shared" si="7"/>
        <v>0</v>
      </c>
      <c r="L67" s="710">
        <f t="shared" si="7"/>
        <v>0</v>
      </c>
      <c r="M67" s="709">
        <f>SUM(M63:M66)</f>
        <v>498.5</v>
      </c>
      <c r="N67" s="684">
        <f t="shared" si="7"/>
        <v>208.8</v>
      </c>
      <c r="O67" s="711">
        <f t="shared" si="7"/>
        <v>129.01999999999998</v>
      </c>
      <c r="P67" s="662"/>
      <c r="Q67" s="127"/>
      <c r="R67" s="127"/>
      <c r="S67" s="127"/>
      <c r="T67" s="7"/>
      <c r="U67" s="3"/>
    </row>
    <row r="68" spans="1:21" ht="7.5" customHeight="1">
      <c r="A68" s="46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661"/>
      <c r="Q68" s="70"/>
      <c r="R68" s="70"/>
      <c r="S68" s="70"/>
      <c r="T68" s="7"/>
      <c r="U68" s="3"/>
    </row>
    <row r="69" spans="1:21" ht="22.5" customHeight="1" thickBot="1">
      <c r="A69" s="134" t="s">
        <v>66</v>
      </c>
      <c r="B69" s="731"/>
      <c r="C69" s="731"/>
      <c r="D69" s="732"/>
      <c r="E69" s="732"/>
      <c r="F69" s="732"/>
      <c r="G69" s="732"/>
      <c r="H69" s="732"/>
      <c r="I69" s="18"/>
      <c r="J69" s="733"/>
      <c r="K69" s="733"/>
      <c r="L69" s="733"/>
      <c r="M69" s="18"/>
      <c r="N69" s="18"/>
      <c r="O69" s="18"/>
      <c r="P69" s="661"/>
      <c r="Q69" s="70"/>
      <c r="R69" s="70"/>
      <c r="S69" s="70"/>
      <c r="T69" s="7"/>
      <c r="U69" s="3"/>
    </row>
    <row r="70" spans="1:21" ht="19.5" customHeight="1">
      <c r="A70" s="1273" t="s">
        <v>14</v>
      </c>
      <c r="B70" s="1337" t="s">
        <v>25</v>
      </c>
      <c r="C70" s="1337"/>
      <c r="D70" s="1337"/>
      <c r="E70" s="1337"/>
      <c r="F70" s="1335" t="s">
        <v>15</v>
      </c>
      <c r="G70" s="1346" t="s">
        <v>0</v>
      </c>
      <c r="H70" s="1344" t="s">
        <v>34</v>
      </c>
      <c r="I70" s="1344"/>
      <c r="J70" s="1344"/>
      <c r="K70" s="1344"/>
      <c r="L70" s="1345"/>
      <c r="M70" s="1275" t="s">
        <v>204</v>
      </c>
      <c r="N70" s="720" t="s">
        <v>28</v>
      </c>
      <c r="O70" s="721" t="s">
        <v>17</v>
      </c>
      <c r="P70" s="656"/>
      <c r="Q70" s="34"/>
      <c r="R70" s="34"/>
      <c r="S70" s="34"/>
      <c r="T70" s="5"/>
      <c r="U70" s="3"/>
    </row>
    <row r="71" spans="1:21" ht="20.25" thickBot="1">
      <c r="A71" s="1274"/>
      <c r="B71" s="722" t="s">
        <v>18</v>
      </c>
      <c r="C71" s="723" t="s">
        <v>19</v>
      </c>
      <c r="D71" s="723" t="s">
        <v>11</v>
      </c>
      <c r="E71" s="723" t="s">
        <v>20</v>
      </c>
      <c r="F71" s="1336"/>
      <c r="G71" s="1347"/>
      <c r="H71" s="724" t="s">
        <v>12</v>
      </c>
      <c r="I71" s="724" t="s">
        <v>13</v>
      </c>
      <c r="J71" s="724" t="s">
        <v>21</v>
      </c>
      <c r="K71" s="725" t="s">
        <v>22</v>
      </c>
      <c r="L71" s="726" t="s">
        <v>23</v>
      </c>
      <c r="M71" s="1276"/>
      <c r="N71" s="352" t="s">
        <v>189</v>
      </c>
      <c r="O71" s="383" t="s">
        <v>189</v>
      </c>
      <c r="P71" s="656"/>
      <c r="Q71" s="72"/>
      <c r="R71" s="72"/>
      <c r="S71" s="72"/>
      <c r="T71" s="32"/>
      <c r="U71" s="3"/>
    </row>
    <row r="72" spans="1:21" ht="12.75" customHeight="1">
      <c r="A72" s="136" t="s">
        <v>27</v>
      </c>
      <c r="B72" s="695">
        <v>0</v>
      </c>
      <c r="C72" s="712">
        <v>0</v>
      </c>
      <c r="D72" s="695">
        <v>0</v>
      </c>
      <c r="E72" s="695">
        <v>0</v>
      </c>
      <c r="F72" s="695">
        <v>19.1</v>
      </c>
      <c r="G72" s="695">
        <v>0</v>
      </c>
      <c r="H72" s="695">
        <v>0</v>
      </c>
      <c r="I72" s="695">
        <v>0</v>
      </c>
      <c r="J72" s="695">
        <v>0</v>
      </c>
      <c r="K72" s="697">
        <v>0</v>
      </c>
      <c r="L72" s="695">
        <v>0</v>
      </c>
      <c r="M72" s="699">
        <v>0</v>
      </c>
      <c r="N72" s="713">
        <v>0</v>
      </c>
      <c r="O72" s="699">
        <v>3.6</v>
      </c>
      <c r="P72" s="658"/>
      <c r="Q72" s="70"/>
      <c r="R72" s="70"/>
      <c r="S72" s="70"/>
      <c r="T72" s="7"/>
      <c r="U72" s="3"/>
    </row>
    <row r="73" spans="1:21" ht="12.75" customHeight="1">
      <c r="A73" s="137" t="s">
        <v>89</v>
      </c>
      <c r="B73" s="674">
        <v>0</v>
      </c>
      <c r="C73" s="714">
        <v>0</v>
      </c>
      <c r="D73" s="674">
        <v>0</v>
      </c>
      <c r="E73" s="674">
        <v>163</v>
      </c>
      <c r="F73" s="674">
        <v>99.25</v>
      </c>
      <c r="G73" s="674">
        <v>35.61</v>
      </c>
      <c r="H73" s="674">
        <v>0</v>
      </c>
      <c r="I73" s="674">
        <v>0</v>
      </c>
      <c r="J73" s="674">
        <v>0</v>
      </c>
      <c r="K73" s="675">
        <v>0</v>
      </c>
      <c r="L73" s="674">
        <v>0</v>
      </c>
      <c r="M73" s="678">
        <v>109.06</v>
      </c>
      <c r="N73" s="677">
        <v>201.5</v>
      </c>
      <c r="O73" s="678">
        <v>53.8</v>
      </c>
      <c r="P73" s="658">
        <v>87.5</v>
      </c>
      <c r="Q73" s="70"/>
      <c r="R73" s="70"/>
      <c r="S73" s="70"/>
      <c r="T73" s="7"/>
      <c r="U73" s="3"/>
    </row>
    <row r="74" spans="1:21" ht="12.75" customHeight="1">
      <c r="A74" s="137" t="s">
        <v>3</v>
      </c>
      <c r="B74" s="674">
        <v>0</v>
      </c>
      <c r="C74" s="714">
        <v>0</v>
      </c>
      <c r="D74" s="674">
        <v>0</v>
      </c>
      <c r="E74" s="674">
        <v>200</v>
      </c>
      <c r="F74" s="674">
        <v>78.25</v>
      </c>
      <c r="G74" s="771"/>
      <c r="H74" s="674">
        <v>0</v>
      </c>
      <c r="I74" s="674">
        <v>0</v>
      </c>
      <c r="J74" s="674">
        <v>0</v>
      </c>
      <c r="K74" s="675">
        <v>0</v>
      </c>
      <c r="L74" s="674">
        <v>0</v>
      </c>
      <c r="M74" s="678">
        <v>70.5</v>
      </c>
      <c r="N74" s="677">
        <v>186</v>
      </c>
      <c r="O74" s="678">
        <v>36</v>
      </c>
      <c r="P74" s="658">
        <v>82</v>
      </c>
      <c r="Q74" s="70"/>
      <c r="R74" s="70"/>
      <c r="S74" s="70"/>
      <c r="T74" s="7"/>
      <c r="U74" s="3"/>
    </row>
    <row r="75" spans="1:21" ht="13.5" customHeight="1" thickBot="1">
      <c r="A75" s="138" t="s">
        <v>88</v>
      </c>
      <c r="B75" s="680">
        <v>0</v>
      </c>
      <c r="C75" s="715">
        <v>0</v>
      </c>
      <c r="D75" s="680">
        <v>0</v>
      </c>
      <c r="E75" s="680">
        <v>0</v>
      </c>
      <c r="F75" s="680">
        <v>17.72</v>
      </c>
      <c r="G75" s="680">
        <v>0</v>
      </c>
      <c r="H75" s="680">
        <v>0</v>
      </c>
      <c r="I75" s="680">
        <v>0</v>
      </c>
      <c r="J75" s="680">
        <v>0</v>
      </c>
      <c r="K75" s="681">
        <v>0</v>
      </c>
      <c r="L75" s="680">
        <v>0</v>
      </c>
      <c r="M75" s="683">
        <v>0</v>
      </c>
      <c r="N75" s="679">
        <v>0</v>
      </c>
      <c r="O75" s="683">
        <v>3.6</v>
      </c>
      <c r="P75" s="658"/>
      <c r="Q75" s="70"/>
      <c r="R75" s="70"/>
      <c r="S75" s="70"/>
      <c r="T75" s="7"/>
      <c r="U75" s="3"/>
    </row>
    <row r="76" spans="1:21" ht="13.5" customHeight="1" thickBot="1">
      <c r="A76" s="45" t="s">
        <v>9</v>
      </c>
      <c r="B76" s="707">
        <f aca="true" t="shared" si="8" ref="B76:O76">SUM(B72:B75)</f>
        <v>0</v>
      </c>
      <c r="C76" s="708">
        <f t="shared" si="8"/>
        <v>0</v>
      </c>
      <c r="D76" s="708">
        <f t="shared" si="8"/>
        <v>0</v>
      </c>
      <c r="E76" s="708">
        <f t="shared" si="8"/>
        <v>363</v>
      </c>
      <c r="F76" s="709">
        <f t="shared" si="8"/>
        <v>214.32</v>
      </c>
      <c r="G76" s="892">
        <f t="shared" si="8"/>
        <v>35.61</v>
      </c>
      <c r="H76" s="708">
        <f t="shared" si="8"/>
        <v>0</v>
      </c>
      <c r="I76" s="708">
        <f t="shared" si="8"/>
        <v>0</v>
      </c>
      <c r="J76" s="708">
        <f t="shared" si="8"/>
        <v>0</v>
      </c>
      <c r="K76" s="708">
        <f t="shared" si="8"/>
        <v>0</v>
      </c>
      <c r="L76" s="710">
        <f t="shared" si="8"/>
        <v>0</v>
      </c>
      <c r="M76" s="711">
        <f>SUM(M72:M75)</f>
        <v>179.56</v>
      </c>
      <c r="N76" s="684">
        <f t="shared" si="8"/>
        <v>387.5</v>
      </c>
      <c r="O76" s="711">
        <f t="shared" si="8"/>
        <v>97</v>
      </c>
      <c r="P76" s="662"/>
      <c r="Q76" s="127"/>
      <c r="R76" s="127"/>
      <c r="S76" s="127"/>
      <c r="T76" s="7"/>
      <c r="U76" s="3"/>
    </row>
    <row r="77" spans="1:21" ht="3.75" customHeight="1">
      <c r="A77" s="42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662"/>
      <c r="Q77" s="127"/>
      <c r="R77" s="127"/>
      <c r="S77" s="127"/>
      <c r="T77" s="7"/>
      <c r="U77" s="3"/>
    </row>
    <row r="78" spans="1:21" ht="21" customHeight="1" thickBot="1">
      <c r="A78" s="134" t="s">
        <v>56</v>
      </c>
      <c r="B78" s="731"/>
      <c r="C78" s="731"/>
      <c r="D78" s="732"/>
      <c r="E78" s="732"/>
      <c r="F78" s="732"/>
      <c r="G78" s="732"/>
      <c r="H78" s="732"/>
      <c r="I78" s="18"/>
      <c r="J78" s="733"/>
      <c r="K78" s="733"/>
      <c r="L78" s="733"/>
      <c r="M78" s="18"/>
      <c r="N78" s="18"/>
      <c r="O78" s="18"/>
      <c r="P78" s="661"/>
      <c r="Q78" s="70"/>
      <c r="R78" s="70"/>
      <c r="S78" s="70"/>
      <c r="T78" s="7"/>
      <c r="U78" s="3"/>
    </row>
    <row r="79" spans="1:21" ht="19.5" customHeight="1">
      <c r="A79" s="1273" t="s">
        <v>14</v>
      </c>
      <c r="B79" s="1337" t="s">
        <v>25</v>
      </c>
      <c r="C79" s="1337"/>
      <c r="D79" s="1337"/>
      <c r="E79" s="1337"/>
      <c r="F79" s="1335" t="s">
        <v>15</v>
      </c>
      <c r="G79" s="1346" t="s">
        <v>0</v>
      </c>
      <c r="H79" s="1344" t="s">
        <v>34</v>
      </c>
      <c r="I79" s="1344"/>
      <c r="J79" s="1344"/>
      <c r="K79" s="1344"/>
      <c r="L79" s="1345"/>
      <c r="M79" s="1275" t="s">
        <v>204</v>
      </c>
      <c r="N79" s="720" t="s">
        <v>28</v>
      </c>
      <c r="O79" s="721" t="s">
        <v>17</v>
      </c>
      <c r="P79" s="656"/>
      <c r="Q79" s="70"/>
      <c r="R79" s="70"/>
      <c r="S79" s="70"/>
      <c r="T79" s="7"/>
      <c r="U79" s="3"/>
    </row>
    <row r="80" spans="1:21" ht="20.25" thickBot="1">
      <c r="A80" s="1274"/>
      <c r="B80" s="722" t="s">
        <v>18</v>
      </c>
      <c r="C80" s="723" t="s">
        <v>19</v>
      </c>
      <c r="D80" s="723" t="s">
        <v>11</v>
      </c>
      <c r="E80" s="723" t="s">
        <v>20</v>
      </c>
      <c r="F80" s="1336"/>
      <c r="G80" s="1347"/>
      <c r="H80" s="724" t="s">
        <v>12</v>
      </c>
      <c r="I80" s="724" t="s">
        <v>13</v>
      </c>
      <c r="J80" s="724" t="s">
        <v>21</v>
      </c>
      <c r="K80" s="725" t="s">
        <v>22</v>
      </c>
      <c r="L80" s="726" t="s">
        <v>23</v>
      </c>
      <c r="M80" s="1276"/>
      <c r="N80" s="352" t="s">
        <v>189</v>
      </c>
      <c r="O80" s="383" t="s">
        <v>189</v>
      </c>
      <c r="P80" s="656"/>
      <c r="Q80" s="70"/>
      <c r="R80" s="70"/>
      <c r="S80" s="70"/>
      <c r="T80" s="7"/>
      <c r="U80" s="3"/>
    </row>
    <row r="81" spans="1:21" ht="12.75" customHeight="1">
      <c r="A81" s="136" t="s">
        <v>27</v>
      </c>
      <c r="B81" s="712">
        <v>0</v>
      </c>
      <c r="C81" s="712">
        <v>0</v>
      </c>
      <c r="D81" s="712">
        <v>0</v>
      </c>
      <c r="E81" s="712">
        <v>0</v>
      </c>
      <c r="F81" s="712">
        <v>38.4</v>
      </c>
      <c r="G81" s="712">
        <v>0</v>
      </c>
      <c r="H81" s="712">
        <v>0</v>
      </c>
      <c r="I81" s="712">
        <v>0</v>
      </c>
      <c r="J81" s="712">
        <v>0</v>
      </c>
      <c r="K81" s="712">
        <v>0</v>
      </c>
      <c r="L81" s="712">
        <v>0</v>
      </c>
      <c r="M81" s="736">
        <v>0</v>
      </c>
      <c r="N81" s="735">
        <v>0</v>
      </c>
      <c r="O81" s="736">
        <v>3.2</v>
      </c>
      <c r="P81" s="658"/>
      <c r="Q81" s="71"/>
      <c r="R81" s="71"/>
      <c r="S81" s="71"/>
      <c r="T81" s="7"/>
      <c r="U81" s="3"/>
    </row>
    <row r="82" spans="1:21" ht="12.75" customHeight="1">
      <c r="A82" s="137" t="s">
        <v>89</v>
      </c>
      <c r="B82" s="714">
        <v>0</v>
      </c>
      <c r="C82" s="714">
        <v>0</v>
      </c>
      <c r="D82" s="714">
        <v>0</v>
      </c>
      <c r="E82" s="714">
        <v>163</v>
      </c>
      <c r="F82" s="714">
        <v>99.25</v>
      </c>
      <c r="G82" s="714">
        <v>40</v>
      </c>
      <c r="H82" s="714">
        <v>0</v>
      </c>
      <c r="I82" s="714">
        <v>0</v>
      </c>
      <c r="J82" s="714">
        <v>0</v>
      </c>
      <c r="K82" s="714">
        <v>0</v>
      </c>
      <c r="L82" s="714">
        <v>0</v>
      </c>
      <c r="M82" s="550">
        <v>114.5</v>
      </c>
      <c r="N82" s="738">
        <v>217</v>
      </c>
      <c r="O82" s="739">
        <v>43</v>
      </c>
      <c r="P82" s="912">
        <v>65.3</v>
      </c>
      <c r="Q82" s="71"/>
      <c r="R82" s="71"/>
      <c r="S82" s="71"/>
      <c r="T82" s="7"/>
      <c r="U82" s="3"/>
    </row>
    <row r="83" spans="1:21" ht="12.75" customHeight="1">
      <c r="A83" s="137" t="s">
        <v>3</v>
      </c>
      <c r="B83" s="714">
        <v>0</v>
      </c>
      <c r="C83" s="714">
        <v>0</v>
      </c>
      <c r="D83" s="714">
        <v>0</v>
      </c>
      <c r="E83" s="714">
        <v>163.5</v>
      </c>
      <c r="F83" s="714">
        <v>81.25</v>
      </c>
      <c r="G83" s="714">
        <v>40</v>
      </c>
      <c r="H83" s="714">
        <v>0</v>
      </c>
      <c r="I83" s="714">
        <v>0</v>
      </c>
      <c r="J83" s="714">
        <v>0</v>
      </c>
      <c r="K83" s="714">
        <v>0</v>
      </c>
      <c r="L83" s="714">
        <v>11.4</v>
      </c>
      <c r="M83" s="550">
        <v>114.5</v>
      </c>
      <c r="N83" s="738">
        <v>217</v>
      </c>
      <c r="O83" s="739">
        <v>36</v>
      </c>
      <c r="P83" s="912">
        <v>64.3</v>
      </c>
      <c r="Q83" s="71"/>
      <c r="R83" s="71"/>
      <c r="S83" s="71"/>
      <c r="T83" s="7"/>
      <c r="U83" s="3"/>
    </row>
    <row r="84" spans="1:21" ht="13.5" customHeight="1" thickBot="1">
      <c r="A84" s="138" t="s">
        <v>88</v>
      </c>
      <c r="B84" s="715">
        <v>0</v>
      </c>
      <c r="C84" s="715">
        <v>0</v>
      </c>
      <c r="D84" s="715">
        <v>0</v>
      </c>
      <c r="E84" s="715">
        <v>0</v>
      </c>
      <c r="F84" s="715">
        <v>17.6</v>
      </c>
      <c r="G84" s="715">
        <v>0</v>
      </c>
      <c r="H84" s="715">
        <v>0</v>
      </c>
      <c r="I84" s="715">
        <v>0</v>
      </c>
      <c r="J84" s="715">
        <v>0</v>
      </c>
      <c r="K84" s="715">
        <v>0</v>
      </c>
      <c r="L84" s="715">
        <v>0</v>
      </c>
      <c r="M84" s="742">
        <v>0</v>
      </c>
      <c r="N84" s="741">
        <v>0</v>
      </c>
      <c r="O84" s="742">
        <v>3.2</v>
      </c>
      <c r="P84" s="658"/>
      <c r="Q84" s="71"/>
      <c r="R84" s="71"/>
      <c r="S84" s="71"/>
      <c r="T84" s="7"/>
      <c r="U84" s="3"/>
    </row>
    <row r="85" spans="1:21" ht="13.5" customHeight="1" thickBot="1">
      <c r="A85" s="45" t="s">
        <v>9</v>
      </c>
      <c r="B85" s="707">
        <f aca="true" t="shared" si="9" ref="B85:N85">SUM(B81:B84)</f>
        <v>0</v>
      </c>
      <c r="C85" s="708">
        <f t="shared" si="9"/>
        <v>0</v>
      </c>
      <c r="D85" s="708">
        <f t="shared" si="9"/>
        <v>0</v>
      </c>
      <c r="E85" s="708">
        <f t="shared" si="9"/>
        <v>326.5</v>
      </c>
      <c r="F85" s="709">
        <f t="shared" si="9"/>
        <v>236.5</v>
      </c>
      <c r="G85" s="708">
        <f t="shared" si="9"/>
        <v>80</v>
      </c>
      <c r="H85" s="708">
        <f t="shared" si="9"/>
        <v>0</v>
      </c>
      <c r="I85" s="708">
        <f t="shared" si="9"/>
        <v>0</v>
      </c>
      <c r="J85" s="708">
        <f t="shared" si="9"/>
        <v>0</v>
      </c>
      <c r="K85" s="708">
        <f t="shared" si="9"/>
        <v>0</v>
      </c>
      <c r="L85" s="710">
        <f t="shared" si="9"/>
        <v>11.4</v>
      </c>
      <c r="M85" s="711">
        <f>SUM(M81:M84)</f>
        <v>229</v>
      </c>
      <c r="N85" s="684">
        <f t="shared" si="9"/>
        <v>434</v>
      </c>
      <c r="O85" s="711">
        <f>SUM(O81:O84)</f>
        <v>85.4</v>
      </c>
      <c r="P85" s="662"/>
      <c r="Q85" s="127"/>
      <c r="R85" s="127"/>
      <c r="S85" s="127"/>
      <c r="T85" s="7"/>
      <c r="U85" s="3"/>
    </row>
    <row r="86" spans="1:21" ht="12.75" customHeight="1" hidden="1">
      <c r="A86" s="42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662"/>
      <c r="Q86" s="127"/>
      <c r="R86" s="127"/>
      <c r="S86" s="127"/>
      <c r="T86" s="7"/>
      <c r="U86" s="3"/>
    </row>
    <row r="87" spans="1:21" ht="16.5" thickBot="1">
      <c r="A87" s="371" t="s">
        <v>199</v>
      </c>
      <c r="B87" s="743"/>
      <c r="C87" s="743"/>
      <c r="D87" s="367"/>
      <c r="E87" s="367"/>
      <c r="F87" s="367"/>
      <c r="G87" s="367"/>
      <c r="H87" s="367"/>
      <c r="I87" s="367"/>
      <c r="J87" s="761"/>
      <c r="K87" s="761"/>
      <c r="L87" s="761"/>
      <c r="M87" s="367"/>
      <c r="N87" s="367"/>
      <c r="O87" s="367"/>
      <c r="P87" s="364"/>
      <c r="Q87" s="127"/>
      <c r="R87" s="127"/>
      <c r="S87" s="127"/>
      <c r="T87" s="7"/>
      <c r="U87" s="3"/>
    </row>
    <row r="88" spans="1:21" ht="19.5" customHeight="1">
      <c r="A88" s="1290" t="s">
        <v>14</v>
      </c>
      <c r="B88" s="1324" t="s">
        <v>32</v>
      </c>
      <c r="C88" s="1324"/>
      <c r="D88" s="1324"/>
      <c r="E88" s="1324"/>
      <c r="F88" s="1292" t="s">
        <v>15</v>
      </c>
      <c r="G88" s="1294" t="s">
        <v>0</v>
      </c>
      <c r="H88" s="1331" t="s">
        <v>33</v>
      </c>
      <c r="I88" s="1331"/>
      <c r="J88" s="1331"/>
      <c r="K88" s="1331"/>
      <c r="L88" s="1348"/>
      <c r="M88" s="1275" t="s">
        <v>204</v>
      </c>
      <c r="N88" s="900" t="s">
        <v>28</v>
      </c>
      <c r="O88" s="899" t="s">
        <v>17</v>
      </c>
      <c r="P88" s="772"/>
      <c r="Q88" s="127"/>
      <c r="R88" s="127"/>
      <c r="S88" s="127"/>
      <c r="T88" s="7"/>
      <c r="U88" s="3"/>
    </row>
    <row r="89" spans="1:21" ht="20.25" thickBot="1">
      <c r="A89" s="1291"/>
      <c r="B89" s="762" t="s">
        <v>18</v>
      </c>
      <c r="C89" s="763" t="s">
        <v>19</v>
      </c>
      <c r="D89" s="763" t="s">
        <v>11</v>
      </c>
      <c r="E89" s="763" t="s">
        <v>20</v>
      </c>
      <c r="F89" s="1293"/>
      <c r="G89" s="1295"/>
      <c r="H89" s="764" t="s">
        <v>12</v>
      </c>
      <c r="I89" s="764" t="s">
        <v>13</v>
      </c>
      <c r="J89" s="764" t="s">
        <v>21</v>
      </c>
      <c r="K89" s="764" t="s">
        <v>22</v>
      </c>
      <c r="L89" s="765" t="s">
        <v>23</v>
      </c>
      <c r="M89" s="1276"/>
      <c r="N89" s="352" t="s">
        <v>189</v>
      </c>
      <c r="O89" s="383" t="s">
        <v>189</v>
      </c>
      <c r="P89" s="772"/>
      <c r="Q89" s="127"/>
      <c r="R89" s="127"/>
      <c r="S89" s="127"/>
      <c r="T89" s="7"/>
      <c r="U89" s="3"/>
    </row>
    <row r="90" spans="1:21" ht="13.5" customHeight="1">
      <c r="A90" s="406" t="s">
        <v>89</v>
      </c>
      <c r="B90" s="546">
        <v>0</v>
      </c>
      <c r="C90" s="546">
        <v>0</v>
      </c>
      <c r="D90" s="546">
        <v>0</v>
      </c>
      <c r="E90" s="546">
        <v>0</v>
      </c>
      <c r="F90" s="546">
        <v>110.6</v>
      </c>
      <c r="G90" s="546">
        <v>62.5</v>
      </c>
      <c r="H90" s="546">
        <v>0</v>
      </c>
      <c r="I90" s="546">
        <v>0</v>
      </c>
      <c r="J90" s="546">
        <v>0</v>
      </c>
      <c r="K90" s="546">
        <v>0</v>
      </c>
      <c r="L90" s="546">
        <v>0</v>
      </c>
      <c r="M90" s="550">
        <v>40.7</v>
      </c>
      <c r="N90" s="552">
        <v>16.12</v>
      </c>
      <c r="O90" s="550">
        <v>18</v>
      </c>
      <c r="P90" s="894"/>
      <c r="Q90" s="127"/>
      <c r="R90" s="127"/>
      <c r="S90" s="127"/>
      <c r="T90" s="7"/>
      <c r="U90" s="3"/>
    </row>
    <row r="91" spans="1:21" ht="13.5" customHeight="1" thickBot="1">
      <c r="A91" s="76" t="s">
        <v>3</v>
      </c>
      <c r="B91" s="901">
        <v>0</v>
      </c>
      <c r="C91" s="901">
        <v>0</v>
      </c>
      <c r="D91" s="901">
        <v>0</v>
      </c>
      <c r="E91" s="901">
        <v>0</v>
      </c>
      <c r="F91" s="901">
        <v>0</v>
      </c>
      <c r="G91" s="555">
        <v>17.5</v>
      </c>
      <c r="H91" s="546">
        <v>0</v>
      </c>
      <c r="I91" s="546">
        <v>0</v>
      </c>
      <c r="J91" s="546">
        <v>0</v>
      </c>
      <c r="K91" s="546">
        <v>0</v>
      </c>
      <c r="L91" s="546">
        <v>0</v>
      </c>
      <c r="M91" s="546">
        <v>0</v>
      </c>
      <c r="N91" s="902">
        <v>8.06</v>
      </c>
      <c r="O91" s="559">
        <v>3.7</v>
      </c>
      <c r="P91" s="894"/>
      <c r="Q91" s="127"/>
      <c r="R91" s="127"/>
      <c r="S91" s="127"/>
      <c r="T91" s="7"/>
      <c r="U91" s="3"/>
    </row>
    <row r="92" spans="1:21" ht="13.5" customHeight="1" thickBot="1">
      <c r="A92" s="133" t="s">
        <v>9</v>
      </c>
      <c r="B92" s="767">
        <f>SUM(B90:B91)</f>
        <v>0</v>
      </c>
      <c r="C92" s="767">
        <f aca="true" t="shared" si="10" ref="C92:O92">SUM(C90:C91)</f>
        <v>0</v>
      </c>
      <c r="D92" s="767">
        <f t="shared" si="10"/>
        <v>0</v>
      </c>
      <c r="E92" s="767">
        <f t="shared" si="10"/>
        <v>0</v>
      </c>
      <c r="F92" s="767">
        <f t="shared" si="10"/>
        <v>110.6</v>
      </c>
      <c r="G92" s="767">
        <f t="shared" si="10"/>
        <v>80</v>
      </c>
      <c r="H92" s="767">
        <f t="shared" si="10"/>
        <v>0</v>
      </c>
      <c r="I92" s="767">
        <f t="shared" si="10"/>
        <v>0</v>
      </c>
      <c r="J92" s="767">
        <f t="shared" si="10"/>
        <v>0</v>
      </c>
      <c r="K92" s="767">
        <f t="shared" si="10"/>
        <v>0</v>
      </c>
      <c r="L92" s="767">
        <f t="shared" si="10"/>
        <v>0</v>
      </c>
      <c r="M92" s="767">
        <f t="shared" si="10"/>
        <v>40.7</v>
      </c>
      <c r="N92" s="767">
        <f t="shared" si="10"/>
        <v>24.18</v>
      </c>
      <c r="O92" s="767">
        <f t="shared" si="10"/>
        <v>21.7</v>
      </c>
      <c r="P92" s="147"/>
      <c r="Q92" s="127"/>
      <c r="R92" s="127"/>
      <c r="S92" s="127"/>
      <c r="T92" s="7"/>
      <c r="U92" s="3"/>
    </row>
    <row r="93" spans="1:21" ht="6" customHeight="1">
      <c r="A93" s="42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662"/>
      <c r="Q93" s="127"/>
      <c r="R93" s="127"/>
      <c r="S93" s="127"/>
      <c r="T93" s="7"/>
      <c r="U93" s="3"/>
    </row>
    <row r="94" spans="1:21" ht="3" customHeight="1">
      <c r="A94" s="46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661"/>
      <c r="Q94" s="70"/>
      <c r="R94" s="70"/>
      <c r="S94" s="70"/>
      <c r="T94" s="7"/>
      <c r="U94" s="3"/>
    </row>
    <row r="95" spans="1:21" ht="16.5" thickBot="1">
      <c r="A95" s="134" t="s">
        <v>143</v>
      </c>
      <c r="B95" s="744"/>
      <c r="C95" s="744"/>
      <c r="D95" s="745"/>
      <c r="E95" s="745"/>
      <c r="F95" s="745"/>
      <c r="G95" s="745"/>
      <c r="H95" s="94"/>
      <c r="I95" s="94"/>
      <c r="J95" s="746"/>
      <c r="K95" s="746"/>
      <c r="L95" s="746"/>
      <c r="M95" s="94"/>
      <c r="N95" s="94"/>
      <c r="O95" s="94"/>
      <c r="P95" s="661"/>
      <c r="Q95" s="70"/>
      <c r="R95" s="70"/>
      <c r="S95" s="70"/>
      <c r="T95" s="7"/>
      <c r="U95" s="3"/>
    </row>
    <row r="96" spans="1:21" ht="19.5" customHeight="1">
      <c r="A96" s="1273" t="s">
        <v>14</v>
      </c>
      <c r="B96" s="1284" t="s">
        <v>25</v>
      </c>
      <c r="C96" s="1284"/>
      <c r="D96" s="1284"/>
      <c r="E96" s="1284"/>
      <c r="F96" s="1321" t="s">
        <v>15</v>
      </c>
      <c r="G96" s="1319" t="s">
        <v>0</v>
      </c>
      <c r="H96" s="1325" t="s">
        <v>34</v>
      </c>
      <c r="I96" s="1325"/>
      <c r="J96" s="1325"/>
      <c r="K96" s="1325"/>
      <c r="L96" s="1326"/>
      <c r="M96" s="1275" t="s">
        <v>204</v>
      </c>
      <c r="N96" s="747" t="s">
        <v>28</v>
      </c>
      <c r="O96" s="719" t="s">
        <v>17</v>
      </c>
      <c r="P96" s="656"/>
      <c r="Q96" s="128"/>
      <c r="R96" s="128"/>
      <c r="S96" s="128"/>
      <c r="T96" s="7"/>
      <c r="U96" s="3"/>
    </row>
    <row r="97" spans="1:21" ht="20.25" thickBot="1">
      <c r="A97" s="1274"/>
      <c r="B97" s="748" t="s">
        <v>18</v>
      </c>
      <c r="C97" s="749" t="s">
        <v>19</v>
      </c>
      <c r="D97" s="749" t="s">
        <v>11</v>
      </c>
      <c r="E97" s="749" t="s">
        <v>20</v>
      </c>
      <c r="F97" s="1322"/>
      <c r="G97" s="1320"/>
      <c r="H97" s="725" t="s">
        <v>12</v>
      </c>
      <c r="I97" s="725" t="s">
        <v>13</v>
      </c>
      <c r="J97" s="725" t="s">
        <v>21</v>
      </c>
      <c r="K97" s="725" t="s">
        <v>22</v>
      </c>
      <c r="L97" s="726" t="s">
        <v>23</v>
      </c>
      <c r="M97" s="1276"/>
      <c r="N97" s="352" t="s">
        <v>189</v>
      </c>
      <c r="O97" s="383" t="s">
        <v>189</v>
      </c>
      <c r="P97" s="656"/>
      <c r="Q97" s="128"/>
      <c r="R97" s="128"/>
      <c r="S97" s="128"/>
      <c r="T97" s="7"/>
      <c r="U97" s="3"/>
    </row>
    <row r="98" spans="1:21" ht="12.75" customHeight="1">
      <c r="A98" s="136" t="s">
        <v>27</v>
      </c>
      <c r="B98" s="712">
        <v>0</v>
      </c>
      <c r="C98" s="712">
        <v>0</v>
      </c>
      <c r="D98" s="712">
        <v>0</v>
      </c>
      <c r="E98" s="712">
        <v>0</v>
      </c>
      <c r="F98" s="712">
        <v>30.12</v>
      </c>
      <c r="G98" s="712">
        <v>0</v>
      </c>
      <c r="H98" s="712">
        <v>0</v>
      </c>
      <c r="I98" s="712">
        <v>0</v>
      </c>
      <c r="J98" s="712">
        <v>0</v>
      </c>
      <c r="K98" s="712">
        <v>0</v>
      </c>
      <c r="L98" s="712">
        <v>0</v>
      </c>
      <c r="M98" s="736">
        <v>0</v>
      </c>
      <c r="N98" s="735">
        <v>0</v>
      </c>
      <c r="O98" s="736">
        <v>4.82</v>
      </c>
      <c r="P98" s="658"/>
      <c r="Q98" s="128"/>
      <c r="R98" s="128"/>
      <c r="S98" s="128"/>
      <c r="T98" s="7"/>
      <c r="U98" s="3"/>
    </row>
    <row r="99" spans="1:21" ht="12.75" customHeight="1">
      <c r="A99" s="137" t="s">
        <v>89</v>
      </c>
      <c r="B99" s="714">
        <v>36.5</v>
      </c>
      <c r="C99" s="714">
        <v>0</v>
      </c>
      <c r="D99" s="714">
        <v>0</v>
      </c>
      <c r="E99" s="714">
        <v>54</v>
      </c>
      <c r="F99" s="714">
        <v>71.75</v>
      </c>
      <c r="G99" s="714">
        <v>36</v>
      </c>
      <c r="H99" s="714">
        <v>0</v>
      </c>
      <c r="I99" s="714">
        <v>0</v>
      </c>
      <c r="J99" s="714">
        <v>12</v>
      </c>
      <c r="K99" s="714">
        <v>0</v>
      </c>
      <c r="L99" s="714">
        <v>24</v>
      </c>
      <c r="M99" s="739">
        <v>135.4</v>
      </c>
      <c r="N99" s="738">
        <v>51.45</v>
      </c>
      <c r="O99" s="739">
        <v>34.5</v>
      </c>
      <c r="P99" s="658">
        <v>56.8</v>
      </c>
      <c r="Q99" s="128"/>
      <c r="R99" s="128"/>
      <c r="S99" s="128"/>
      <c r="T99" s="7"/>
      <c r="U99" s="3"/>
    </row>
    <row r="100" spans="1:21" ht="12.75" customHeight="1">
      <c r="A100" s="137" t="s">
        <v>3</v>
      </c>
      <c r="B100" s="714">
        <v>0</v>
      </c>
      <c r="C100" s="714">
        <v>0</v>
      </c>
      <c r="D100" s="714">
        <v>0</v>
      </c>
      <c r="E100" s="714">
        <v>91</v>
      </c>
      <c r="F100" s="714">
        <v>71.75</v>
      </c>
      <c r="G100" s="714">
        <v>32.37</v>
      </c>
      <c r="H100" s="714">
        <v>0</v>
      </c>
      <c r="I100" s="714">
        <v>0</v>
      </c>
      <c r="J100" s="714">
        <v>36</v>
      </c>
      <c r="K100" s="714">
        <v>0</v>
      </c>
      <c r="L100" s="714">
        <v>0</v>
      </c>
      <c r="M100" s="739">
        <v>121.4</v>
      </c>
      <c r="N100" s="738">
        <v>69.95</v>
      </c>
      <c r="O100" s="739">
        <v>36.3</v>
      </c>
      <c r="P100" s="658">
        <v>63.9</v>
      </c>
      <c r="Q100" s="70"/>
      <c r="R100" s="70"/>
      <c r="S100" s="70"/>
      <c r="T100" s="7"/>
      <c r="U100" s="3"/>
    </row>
    <row r="101" spans="1:21" ht="13.5" customHeight="1" thickBot="1">
      <c r="A101" s="138" t="s">
        <v>88</v>
      </c>
      <c r="B101" s="715">
        <v>0</v>
      </c>
      <c r="C101" s="715">
        <v>0</v>
      </c>
      <c r="D101" s="715">
        <v>0</v>
      </c>
      <c r="E101" s="715">
        <v>0</v>
      </c>
      <c r="F101" s="715">
        <v>17.28</v>
      </c>
      <c r="G101" s="715">
        <v>0</v>
      </c>
      <c r="H101" s="715">
        <v>0</v>
      </c>
      <c r="I101" s="715">
        <v>0</v>
      </c>
      <c r="J101" s="715">
        <v>0</v>
      </c>
      <c r="K101" s="715">
        <v>0</v>
      </c>
      <c r="L101" s="715">
        <v>0</v>
      </c>
      <c r="M101" s="742">
        <v>0</v>
      </c>
      <c r="N101" s="741">
        <v>0</v>
      </c>
      <c r="O101" s="742">
        <v>3.2</v>
      </c>
      <c r="P101" s="658"/>
      <c r="Q101" s="70"/>
      <c r="R101" s="70"/>
      <c r="S101" s="70"/>
      <c r="T101" s="7"/>
      <c r="U101" s="3"/>
    </row>
    <row r="102" spans="1:21" ht="13.5" customHeight="1" thickBot="1">
      <c r="A102" s="45" t="s">
        <v>9</v>
      </c>
      <c r="B102" s="750">
        <f aca="true" t="shared" si="11" ref="B102:O102">SUM(B98:B101)</f>
        <v>36.5</v>
      </c>
      <c r="C102" s="751">
        <f t="shared" si="11"/>
        <v>0</v>
      </c>
      <c r="D102" s="751">
        <f t="shared" si="11"/>
        <v>0</v>
      </c>
      <c r="E102" s="751">
        <f t="shared" si="11"/>
        <v>145</v>
      </c>
      <c r="F102" s="752">
        <f t="shared" si="11"/>
        <v>190.9</v>
      </c>
      <c r="G102" s="751">
        <f t="shared" si="11"/>
        <v>68.37</v>
      </c>
      <c r="H102" s="751">
        <f t="shared" si="11"/>
        <v>0</v>
      </c>
      <c r="I102" s="751">
        <f t="shared" si="11"/>
        <v>0</v>
      </c>
      <c r="J102" s="751">
        <f t="shared" si="11"/>
        <v>48</v>
      </c>
      <c r="K102" s="751">
        <f t="shared" si="11"/>
        <v>0</v>
      </c>
      <c r="L102" s="753">
        <f t="shared" si="11"/>
        <v>24</v>
      </c>
      <c r="M102" s="754">
        <f>SUM(M98:M101)</f>
        <v>256.8</v>
      </c>
      <c r="N102" s="755">
        <f t="shared" si="11"/>
        <v>121.4</v>
      </c>
      <c r="O102" s="754">
        <f t="shared" si="11"/>
        <v>78.82000000000001</v>
      </c>
      <c r="P102" s="662"/>
      <c r="Q102" s="127"/>
      <c r="R102" s="127"/>
      <c r="S102" s="127"/>
      <c r="T102" s="7"/>
      <c r="U102" s="3"/>
    </row>
    <row r="103" spans="1:21" ht="12.75" customHeight="1">
      <c r="A103" s="46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661"/>
      <c r="Q103" s="70"/>
      <c r="R103" s="70"/>
      <c r="S103" s="70"/>
      <c r="T103" s="7"/>
      <c r="U103" s="3"/>
    </row>
    <row r="104" spans="1:21" ht="16.5" thickBot="1">
      <c r="A104" s="134" t="s">
        <v>43</v>
      </c>
      <c r="B104" s="744"/>
      <c r="C104" s="744"/>
      <c r="D104" s="745"/>
      <c r="E104" s="745"/>
      <c r="F104" s="745"/>
      <c r="G104" s="745"/>
      <c r="H104" s="745"/>
      <c r="I104" s="94"/>
      <c r="J104" s="746"/>
      <c r="K104" s="746"/>
      <c r="L104" s="746"/>
      <c r="M104" s="94"/>
      <c r="N104" s="94"/>
      <c r="O104" s="94"/>
      <c r="P104" s="661"/>
      <c r="Q104" s="34"/>
      <c r="R104" s="34"/>
      <c r="S104" s="34"/>
      <c r="T104" s="5"/>
      <c r="U104" s="3"/>
    </row>
    <row r="105" spans="1:21" ht="19.5" customHeight="1">
      <c r="A105" s="1273" t="s">
        <v>14</v>
      </c>
      <c r="B105" s="1284" t="s">
        <v>25</v>
      </c>
      <c r="C105" s="1284"/>
      <c r="D105" s="1284"/>
      <c r="E105" s="1284"/>
      <c r="F105" s="1321" t="s">
        <v>15</v>
      </c>
      <c r="G105" s="1319" t="s">
        <v>0</v>
      </c>
      <c r="H105" s="1325" t="s">
        <v>34</v>
      </c>
      <c r="I105" s="1325"/>
      <c r="J105" s="1325"/>
      <c r="K105" s="1325"/>
      <c r="L105" s="1326"/>
      <c r="M105" s="1275" t="s">
        <v>204</v>
      </c>
      <c r="N105" s="747" t="s">
        <v>28</v>
      </c>
      <c r="O105" s="719" t="s">
        <v>17</v>
      </c>
      <c r="P105" s="656"/>
      <c r="Q105" s="70"/>
      <c r="R105" s="70"/>
      <c r="S105" s="70"/>
      <c r="T105" s="7"/>
      <c r="U105" s="3"/>
    </row>
    <row r="106" spans="1:21" ht="20.25" thickBot="1">
      <c r="A106" s="1274"/>
      <c r="B106" s="748" t="s">
        <v>18</v>
      </c>
      <c r="C106" s="749" t="s">
        <v>19</v>
      </c>
      <c r="D106" s="749" t="s">
        <v>11</v>
      </c>
      <c r="E106" s="749" t="s">
        <v>20</v>
      </c>
      <c r="F106" s="1322"/>
      <c r="G106" s="1320"/>
      <c r="H106" s="725" t="s">
        <v>12</v>
      </c>
      <c r="I106" s="725" t="s">
        <v>13</v>
      </c>
      <c r="J106" s="725" t="s">
        <v>21</v>
      </c>
      <c r="K106" s="725" t="s">
        <v>22</v>
      </c>
      <c r="L106" s="726" t="s">
        <v>23</v>
      </c>
      <c r="M106" s="1276"/>
      <c r="N106" s="352" t="s">
        <v>189</v>
      </c>
      <c r="O106" s="383" t="s">
        <v>189</v>
      </c>
      <c r="P106" s="656"/>
      <c r="Q106" s="34"/>
      <c r="R106" s="34"/>
      <c r="S106" s="34"/>
      <c r="T106" s="5"/>
      <c r="U106" s="3"/>
    </row>
    <row r="107" spans="1:21" ht="12.75">
      <c r="A107" s="897" t="s">
        <v>27</v>
      </c>
      <c r="B107" s="895">
        <v>0</v>
      </c>
      <c r="C107" s="896">
        <v>0</v>
      </c>
      <c r="D107" s="896">
        <v>0</v>
      </c>
      <c r="E107" s="896">
        <v>0</v>
      </c>
      <c r="F107" s="898">
        <v>5.64</v>
      </c>
      <c r="G107" s="896">
        <v>0</v>
      </c>
      <c r="H107" s="896">
        <v>0</v>
      </c>
      <c r="I107" s="896">
        <v>0</v>
      </c>
      <c r="J107" s="896">
        <v>0</v>
      </c>
      <c r="K107" s="896">
        <v>0</v>
      </c>
      <c r="L107" s="896">
        <v>0</v>
      </c>
      <c r="M107" s="959">
        <v>0</v>
      </c>
      <c r="N107" s="961">
        <v>0</v>
      </c>
      <c r="O107" s="962">
        <v>3.2</v>
      </c>
      <c r="P107" s="656"/>
      <c r="Q107" s="34"/>
      <c r="R107" s="34"/>
      <c r="S107" s="34"/>
      <c r="T107" s="5"/>
      <c r="U107" s="3"/>
    </row>
    <row r="108" spans="1:21" ht="12.75" customHeight="1">
      <c r="A108" s="137" t="s">
        <v>89</v>
      </c>
      <c r="B108" s="714">
        <v>18</v>
      </c>
      <c r="C108" s="714">
        <v>0</v>
      </c>
      <c r="D108" s="714">
        <v>0</v>
      </c>
      <c r="E108" s="714">
        <v>54</v>
      </c>
      <c r="F108" s="714">
        <v>81.4</v>
      </c>
      <c r="G108" s="714">
        <v>34.7</v>
      </c>
      <c r="H108" s="714">
        <v>0</v>
      </c>
      <c r="I108" s="714">
        <v>0</v>
      </c>
      <c r="J108" s="714">
        <v>0</v>
      </c>
      <c r="K108" s="714">
        <v>0</v>
      </c>
      <c r="L108" s="714">
        <v>0</v>
      </c>
      <c r="M108" s="737">
        <v>136.39</v>
      </c>
      <c r="N108" s="756">
        <v>68.04</v>
      </c>
      <c r="O108" s="739">
        <v>25.6</v>
      </c>
      <c r="P108" s="658">
        <v>86.01</v>
      </c>
      <c r="Q108" s="70"/>
      <c r="R108" s="70"/>
      <c r="S108" s="70"/>
      <c r="T108" s="70"/>
      <c r="U108" s="71"/>
    </row>
    <row r="109" spans="1:21" ht="12.75" customHeight="1">
      <c r="A109" s="137" t="s">
        <v>3</v>
      </c>
      <c r="B109" s="714">
        <v>107.5</v>
      </c>
      <c r="C109" s="714">
        <v>0</v>
      </c>
      <c r="D109" s="714">
        <v>0</v>
      </c>
      <c r="E109" s="714">
        <v>91</v>
      </c>
      <c r="F109" s="714">
        <v>81.4</v>
      </c>
      <c r="G109" s="714">
        <v>34.7</v>
      </c>
      <c r="H109" s="714">
        <v>0</v>
      </c>
      <c r="I109" s="714">
        <v>0</v>
      </c>
      <c r="J109" s="714">
        <v>4</v>
      </c>
      <c r="K109" s="714">
        <v>0</v>
      </c>
      <c r="L109" s="714">
        <v>45.66</v>
      </c>
      <c r="M109" s="737">
        <v>158.08</v>
      </c>
      <c r="N109" s="756">
        <v>120.96</v>
      </c>
      <c r="O109" s="739">
        <v>44.8</v>
      </c>
      <c r="P109" s="658">
        <v>99.31</v>
      </c>
      <c r="Q109" s="71"/>
      <c r="R109" s="71"/>
      <c r="S109" s="71"/>
      <c r="T109" s="71"/>
      <c r="U109" s="71"/>
    </row>
    <row r="110" spans="1:21" ht="13.5" customHeight="1" thickBot="1">
      <c r="A110" s="139" t="s">
        <v>88</v>
      </c>
      <c r="B110" s="757">
        <v>0</v>
      </c>
      <c r="C110" s="757">
        <v>0</v>
      </c>
      <c r="D110" s="757">
        <v>0</v>
      </c>
      <c r="E110" s="757">
        <v>0</v>
      </c>
      <c r="F110" s="757">
        <v>17.28</v>
      </c>
      <c r="G110" s="757">
        <v>0</v>
      </c>
      <c r="H110" s="757">
        <v>0</v>
      </c>
      <c r="I110" s="757">
        <v>0</v>
      </c>
      <c r="J110" s="757">
        <v>0</v>
      </c>
      <c r="K110" s="757">
        <v>0</v>
      </c>
      <c r="L110" s="757">
        <v>0</v>
      </c>
      <c r="M110" s="958">
        <v>16.5</v>
      </c>
      <c r="N110" s="759"/>
      <c r="O110" s="758">
        <v>3.2</v>
      </c>
      <c r="P110" s="658">
        <v>4.52</v>
      </c>
      <c r="Q110" s="72"/>
      <c r="R110" s="72"/>
      <c r="S110" s="72"/>
      <c r="T110" s="72"/>
      <c r="U110" s="72"/>
    </row>
    <row r="111" spans="1:21" ht="13.5" customHeight="1" thickBot="1">
      <c r="A111" s="141" t="s">
        <v>9</v>
      </c>
      <c r="B111" s="760">
        <f>SUM(B108:B110)</f>
        <v>125.5</v>
      </c>
      <c r="C111" s="760">
        <f>SUM(C107:C110)</f>
        <v>0</v>
      </c>
      <c r="D111" s="760">
        <f aca="true" t="shared" si="12" ref="D111:O111">SUM(D107:D110)</f>
        <v>0</v>
      </c>
      <c r="E111" s="760">
        <f t="shared" si="12"/>
        <v>145</v>
      </c>
      <c r="F111" s="760">
        <f t="shared" si="12"/>
        <v>185.72</v>
      </c>
      <c r="G111" s="760">
        <f t="shared" si="12"/>
        <v>69.4</v>
      </c>
      <c r="H111" s="760">
        <f t="shared" si="12"/>
        <v>0</v>
      </c>
      <c r="I111" s="760">
        <f>SUM(I107:I110)</f>
        <v>0</v>
      </c>
      <c r="J111" s="760">
        <f t="shared" si="12"/>
        <v>4</v>
      </c>
      <c r="K111" s="760">
        <f t="shared" si="12"/>
        <v>0</v>
      </c>
      <c r="L111" s="760">
        <f t="shared" si="12"/>
        <v>45.66</v>
      </c>
      <c r="M111" s="960">
        <f>SUM(M107:M110)</f>
        <v>310.97</v>
      </c>
      <c r="N111" s="916">
        <f t="shared" si="12"/>
        <v>189</v>
      </c>
      <c r="O111" s="963">
        <f t="shared" si="12"/>
        <v>76.8</v>
      </c>
      <c r="P111" s="662"/>
      <c r="Q111" s="69"/>
      <c r="R111" s="69"/>
      <c r="S111" s="69"/>
      <c r="T111" s="69"/>
      <c r="U111" s="69"/>
    </row>
    <row r="112" spans="1:21" ht="6" customHeight="1">
      <c r="A112" s="46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661"/>
      <c r="Q112" s="145"/>
      <c r="R112" s="145"/>
      <c r="S112" s="145"/>
      <c r="T112" s="65"/>
      <c r="U112" s="71"/>
    </row>
    <row r="113" spans="1:21" ht="16.5" thickBot="1">
      <c r="A113" s="134" t="s">
        <v>60</v>
      </c>
      <c r="B113" s="744"/>
      <c r="C113" s="744"/>
      <c r="D113" s="745"/>
      <c r="E113" s="745"/>
      <c r="F113" s="745"/>
      <c r="G113" s="745"/>
      <c r="H113" s="745"/>
      <c r="I113" s="94"/>
      <c r="J113" s="746"/>
      <c r="K113" s="746"/>
      <c r="L113" s="746"/>
      <c r="M113" s="94"/>
      <c r="N113" s="94"/>
      <c r="O113" s="94"/>
      <c r="P113" s="661"/>
      <c r="Q113" s="145"/>
      <c r="R113" s="145"/>
      <c r="S113" s="145"/>
      <c r="T113" s="66"/>
      <c r="U113" s="71"/>
    </row>
    <row r="114" spans="1:20" ht="19.5" customHeight="1">
      <c r="A114" s="1273" t="s">
        <v>14</v>
      </c>
      <c r="B114" s="1284" t="s">
        <v>25</v>
      </c>
      <c r="C114" s="1284"/>
      <c r="D114" s="1284"/>
      <c r="E114" s="1284"/>
      <c r="F114" s="1321" t="s">
        <v>15</v>
      </c>
      <c r="G114" s="1319" t="s">
        <v>0</v>
      </c>
      <c r="H114" s="1317" t="s">
        <v>26</v>
      </c>
      <c r="I114" s="1317"/>
      <c r="J114" s="1317"/>
      <c r="K114" s="1317"/>
      <c r="L114" s="1318"/>
      <c r="M114" s="1275" t="s">
        <v>204</v>
      </c>
      <c r="N114" s="747" t="s">
        <v>28</v>
      </c>
      <c r="O114" s="719" t="s">
        <v>17</v>
      </c>
      <c r="P114" s="656"/>
      <c r="Q114" s="129"/>
      <c r="R114" s="129"/>
      <c r="S114" s="129"/>
      <c r="T114" s="33"/>
    </row>
    <row r="115" spans="1:20" ht="20.25" thickBot="1">
      <c r="A115" s="1274"/>
      <c r="B115" s="748" t="s">
        <v>18</v>
      </c>
      <c r="C115" s="749" t="s">
        <v>19</v>
      </c>
      <c r="D115" s="749" t="s">
        <v>11</v>
      </c>
      <c r="E115" s="749" t="s">
        <v>20</v>
      </c>
      <c r="F115" s="1322"/>
      <c r="G115" s="1320"/>
      <c r="H115" s="725" t="s">
        <v>12</v>
      </c>
      <c r="I115" s="725" t="s">
        <v>13</v>
      </c>
      <c r="J115" s="725" t="s">
        <v>21</v>
      </c>
      <c r="K115" s="725" t="s">
        <v>22</v>
      </c>
      <c r="L115" s="726" t="s">
        <v>23</v>
      </c>
      <c r="M115" s="1276"/>
      <c r="N115" s="352" t="s">
        <v>189</v>
      </c>
      <c r="O115" s="352" t="s">
        <v>189</v>
      </c>
      <c r="P115" s="656"/>
      <c r="Q115" s="129"/>
      <c r="R115" s="129"/>
      <c r="S115" s="129"/>
      <c r="T115" s="33"/>
    </row>
    <row r="116" spans="1:20" ht="13.5" customHeight="1" thickBot="1">
      <c r="A116" s="137" t="s">
        <v>89</v>
      </c>
      <c r="B116" s="714">
        <v>45.5</v>
      </c>
      <c r="C116" s="714">
        <v>0</v>
      </c>
      <c r="D116" s="714">
        <v>0</v>
      </c>
      <c r="E116" s="714">
        <v>59</v>
      </c>
      <c r="F116" s="714">
        <v>130.55</v>
      </c>
      <c r="G116" s="714">
        <v>32.62</v>
      </c>
      <c r="H116" s="714">
        <v>0</v>
      </c>
      <c r="I116" s="714">
        <v>0</v>
      </c>
      <c r="J116" s="714">
        <v>24</v>
      </c>
      <c r="K116" s="714">
        <v>0</v>
      </c>
      <c r="L116" s="714">
        <v>0</v>
      </c>
      <c r="M116" s="739">
        <v>108</v>
      </c>
      <c r="N116" s="738">
        <v>33.15</v>
      </c>
      <c r="O116" s="739">
        <v>27.02</v>
      </c>
      <c r="P116" s="658"/>
      <c r="Q116" s="71"/>
      <c r="R116" s="71"/>
      <c r="S116" s="71"/>
      <c r="T116" s="3"/>
    </row>
    <row r="117" spans="1:19" ht="13.5" customHeight="1" thickBot="1">
      <c r="A117" s="45" t="s">
        <v>9</v>
      </c>
      <c r="B117" s="750">
        <f aca="true" t="shared" si="13" ref="B117:O117">SUM(B116:B116)</f>
        <v>45.5</v>
      </c>
      <c r="C117" s="751">
        <f t="shared" si="13"/>
        <v>0</v>
      </c>
      <c r="D117" s="751">
        <f t="shared" si="13"/>
        <v>0</v>
      </c>
      <c r="E117" s="751">
        <f t="shared" si="13"/>
        <v>59</v>
      </c>
      <c r="F117" s="752">
        <f t="shared" si="13"/>
        <v>130.55</v>
      </c>
      <c r="G117" s="751">
        <f t="shared" si="13"/>
        <v>32.62</v>
      </c>
      <c r="H117" s="751">
        <f t="shared" si="13"/>
        <v>0</v>
      </c>
      <c r="I117" s="751">
        <f t="shared" si="13"/>
        <v>0</v>
      </c>
      <c r="J117" s="751">
        <f t="shared" si="13"/>
        <v>24</v>
      </c>
      <c r="K117" s="751">
        <f t="shared" si="13"/>
        <v>0</v>
      </c>
      <c r="L117" s="753">
        <f t="shared" si="13"/>
        <v>0</v>
      </c>
      <c r="M117" s="754">
        <f t="shared" si="13"/>
        <v>108</v>
      </c>
      <c r="N117" s="755">
        <f t="shared" si="13"/>
        <v>33.15</v>
      </c>
      <c r="O117" s="754">
        <f t="shared" si="13"/>
        <v>27.02</v>
      </c>
      <c r="P117" s="662"/>
      <c r="Q117" s="96"/>
      <c r="R117" s="96"/>
      <c r="S117" s="96"/>
    </row>
    <row r="118" spans="1:19" ht="12.75" customHeight="1">
      <c r="A118" s="83"/>
      <c r="B118" s="367"/>
      <c r="C118" s="367"/>
      <c r="D118" s="367"/>
      <c r="E118" s="367"/>
      <c r="F118" s="367"/>
      <c r="G118" s="367"/>
      <c r="H118" s="367"/>
      <c r="I118" s="367"/>
      <c r="J118" s="367"/>
      <c r="K118" s="367"/>
      <c r="L118" s="367"/>
      <c r="M118" s="94"/>
      <c r="N118" s="94"/>
      <c r="O118" s="94"/>
      <c r="P118" s="661"/>
      <c r="Q118" s="46"/>
      <c r="R118" s="46"/>
      <c r="S118" s="46"/>
    </row>
    <row r="119" spans="1:19" ht="16.5" thickBot="1">
      <c r="A119" s="371" t="s">
        <v>239</v>
      </c>
      <c r="B119" s="743"/>
      <c r="C119" s="743"/>
      <c r="D119" s="367"/>
      <c r="E119" s="367"/>
      <c r="F119" s="367"/>
      <c r="G119" s="367"/>
      <c r="H119" s="367"/>
      <c r="I119" s="367"/>
      <c r="J119" s="761"/>
      <c r="K119" s="761"/>
      <c r="L119" s="761"/>
      <c r="M119" s="94"/>
      <c r="N119" s="94"/>
      <c r="O119" s="94"/>
      <c r="P119" s="661"/>
      <c r="Q119" s="46"/>
      <c r="R119" s="46"/>
      <c r="S119" s="46"/>
    </row>
    <row r="120" spans="1:19" ht="19.5" customHeight="1">
      <c r="A120" s="1290" t="s">
        <v>14</v>
      </c>
      <c r="B120" s="1324" t="s">
        <v>32</v>
      </c>
      <c r="C120" s="1324"/>
      <c r="D120" s="1324"/>
      <c r="E120" s="1324"/>
      <c r="F120" s="1292" t="s">
        <v>15</v>
      </c>
      <c r="G120" s="1294" t="s">
        <v>0</v>
      </c>
      <c r="H120" s="1331" t="s">
        <v>33</v>
      </c>
      <c r="I120" s="1331"/>
      <c r="J120" s="1331"/>
      <c r="K120" s="1331"/>
      <c r="L120" s="1348"/>
      <c r="M120" s="1275" t="s">
        <v>204</v>
      </c>
      <c r="N120" s="747" t="s">
        <v>28</v>
      </c>
      <c r="O120" s="719" t="s">
        <v>17</v>
      </c>
      <c r="P120" s="656"/>
      <c r="Q120" s="46"/>
      <c r="R120" s="46"/>
      <c r="S120" s="46"/>
    </row>
    <row r="121" spans="1:19" ht="20.25" thickBot="1">
      <c r="A121" s="1291"/>
      <c r="B121" s="762" t="s">
        <v>18</v>
      </c>
      <c r="C121" s="763" t="s">
        <v>19</v>
      </c>
      <c r="D121" s="763" t="s">
        <v>11</v>
      </c>
      <c r="E121" s="763" t="s">
        <v>20</v>
      </c>
      <c r="F121" s="1293"/>
      <c r="G121" s="1295"/>
      <c r="H121" s="764" t="s">
        <v>12</v>
      </c>
      <c r="I121" s="764" t="s">
        <v>13</v>
      </c>
      <c r="J121" s="764" t="s">
        <v>21</v>
      </c>
      <c r="K121" s="764" t="s">
        <v>22</v>
      </c>
      <c r="L121" s="765" t="s">
        <v>23</v>
      </c>
      <c r="M121" s="1276"/>
      <c r="N121" s="352" t="s">
        <v>189</v>
      </c>
      <c r="O121" s="383" t="s">
        <v>189</v>
      </c>
      <c r="P121" s="656"/>
      <c r="Q121" s="46"/>
      <c r="R121" s="46"/>
      <c r="S121" s="46"/>
    </row>
    <row r="122" spans="1:19" ht="12.75" customHeight="1">
      <c r="A122" s="373" t="s">
        <v>27</v>
      </c>
      <c r="B122" s="539">
        <v>0</v>
      </c>
      <c r="C122" s="539">
        <v>0</v>
      </c>
      <c r="D122" s="539">
        <v>20.21</v>
      </c>
      <c r="E122" s="539">
        <v>185.9</v>
      </c>
      <c r="F122" s="539">
        <v>222.52</v>
      </c>
      <c r="G122" s="539">
        <v>12.15</v>
      </c>
      <c r="H122" s="539">
        <v>0</v>
      </c>
      <c r="I122" s="539">
        <v>0</v>
      </c>
      <c r="J122" s="539">
        <v>0</v>
      </c>
      <c r="K122" s="539">
        <v>0</v>
      </c>
      <c r="L122" s="539">
        <v>0</v>
      </c>
      <c r="M122" s="766">
        <v>113.45</v>
      </c>
      <c r="N122" s="735">
        <v>18.15</v>
      </c>
      <c r="O122" s="736">
        <v>23</v>
      </c>
      <c r="P122" s="658"/>
      <c r="Q122" s="46"/>
      <c r="R122" s="46"/>
      <c r="S122" s="46"/>
    </row>
    <row r="123" spans="1:19" ht="13.5" customHeight="1" thickBot="1">
      <c r="A123" s="406" t="s">
        <v>89</v>
      </c>
      <c r="B123" s="546">
        <v>0</v>
      </c>
      <c r="C123" s="546">
        <v>470.76</v>
      </c>
      <c r="D123" s="546">
        <v>0</v>
      </c>
      <c r="E123" s="546">
        <v>219.15</v>
      </c>
      <c r="F123" s="546">
        <v>196.3</v>
      </c>
      <c r="G123" s="546">
        <v>26.64</v>
      </c>
      <c r="H123" s="546">
        <v>80.4</v>
      </c>
      <c r="I123" s="546">
        <v>243.7</v>
      </c>
      <c r="J123" s="546">
        <v>0</v>
      </c>
      <c r="K123" s="546">
        <v>9.9</v>
      </c>
      <c r="L123" s="546">
        <v>0</v>
      </c>
      <c r="M123" s="739">
        <v>16</v>
      </c>
      <c r="N123" s="738">
        <v>503.08</v>
      </c>
      <c r="O123" s="739">
        <v>89.64</v>
      </c>
      <c r="P123" s="658"/>
      <c r="Q123" s="46"/>
      <c r="R123" s="46"/>
      <c r="S123" s="46"/>
    </row>
    <row r="124" spans="1:19" ht="13.5" customHeight="1" thickBot="1">
      <c r="A124" s="133" t="s">
        <v>9</v>
      </c>
      <c r="B124" s="767">
        <f aca="true" t="shared" si="14" ref="B124:O124">SUM(B122:B123)</f>
        <v>0</v>
      </c>
      <c r="C124" s="768">
        <f t="shared" si="14"/>
        <v>470.76</v>
      </c>
      <c r="D124" s="768">
        <f t="shared" si="14"/>
        <v>20.21</v>
      </c>
      <c r="E124" s="768">
        <f t="shared" si="14"/>
        <v>405.05</v>
      </c>
      <c r="F124" s="769">
        <f t="shared" si="14"/>
        <v>418.82000000000005</v>
      </c>
      <c r="G124" s="768">
        <f t="shared" si="14"/>
        <v>38.79</v>
      </c>
      <c r="H124" s="768">
        <f t="shared" si="14"/>
        <v>80.4</v>
      </c>
      <c r="I124" s="768">
        <f t="shared" si="14"/>
        <v>243.7</v>
      </c>
      <c r="J124" s="768">
        <f t="shared" si="14"/>
        <v>0</v>
      </c>
      <c r="K124" s="768">
        <f t="shared" si="14"/>
        <v>9.9</v>
      </c>
      <c r="L124" s="770">
        <f t="shared" si="14"/>
        <v>0</v>
      </c>
      <c r="M124" s="754">
        <f t="shared" si="14"/>
        <v>129.45</v>
      </c>
      <c r="N124" s="755">
        <f t="shared" si="14"/>
        <v>521.23</v>
      </c>
      <c r="O124" s="754">
        <f t="shared" si="14"/>
        <v>112.64</v>
      </c>
      <c r="P124" s="662"/>
      <c r="Q124" s="96"/>
      <c r="R124" s="96"/>
      <c r="S124" s="96"/>
    </row>
    <row r="125" spans="1:19" ht="5.25" customHeight="1">
      <c r="A125" s="83"/>
      <c r="B125" s="367"/>
      <c r="C125" s="367"/>
      <c r="D125" s="367"/>
      <c r="E125" s="367"/>
      <c r="F125" s="367"/>
      <c r="G125" s="367"/>
      <c r="H125" s="367"/>
      <c r="I125" s="367"/>
      <c r="J125" s="367"/>
      <c r="K125" s="367"/>
      <c r="L125" s="367"/>
      <c r="M125" s="94"/>
      <c r="N125" s="94"/>
      <c r="O125" s="94"/>
      <c r="P125" s="661"/>
      <c r="Q125" s="46"/>
      <c r="R125" s="46"/>
      <c r="S125" s="46"/>
    </row>
    <row r="126" spans="1:19" ht="16.5" thickBot="1">
      <c r="A126" s="371" t="s">
        <v>42</v>
      </c>
      <c r="B126" s="401"/>
      <c r="C126" s="401"/>
      <c r="D126" s="83"/>
      <c r="E126" s="83"/>
      <c r="F126" s="83"/>
      <c r="G126" s="83"/>
      <c r="H126" s="83"/>
      <c r="I126" s="83"/>
      <c r="J126" s="403"/>
      <c r="K126" s="403"/>
      <c r="L126" s="403"/>
      <c r="M126" s="46"/>
      <c r="N126" s="46"/>
      <c r="O126" s="46"/>
      <c r="P126" s="661"/>
      <c r="Q126" s="46"/>
      <c r="R126" s="46"/>
      <c r="S126" s="46"/>
    </row>
    <row r="127" spans="1:19" ht="19.5" customHeight="1">
      <c r="A127" s="1290" t="s">
        <v>14</v>
      </c>
      <c r="B127" s="1323" t="s">
        <v>32</v>
      </c>
      <c r="C127" s="1323"/>
      <c r="D127" s="1323"/>
      <c r="E127" s="1323"/>
      <c r="F127" s="1327" t="s">
        <v>15</v>
      </c>
      <c r="G127" s="1329" t="s">
        <v>0</v>
      </c>
      <c r="H127" s="1349" t="s">
        <v>33</v>
      </c>
      <c r="I127" s="1349"/>
      <c r="J127" s="1349"/>
      <c r="K127" s="1349"/>
      <c r="L127" s="1350"/>
      <c r="M127" s="1275" t="s">
        <v>204</v>
      </c>
      <c r="N127" s="351" t="s">
        <v>28</v>
      </c>
      <c r="O127" s="340" t="s">
        <v>17</v>
      </c>
      <c r="P127" s="656"/>
      <c r="Q127" s="46"/>
      <c r="R127" s="46"/>
      <c r="S127" s="46"/>
    </row>
    <row r="128" spans="1:19" ht="20.25" thickBot="1">
      <c r="A128" s="1291"/>
      <c r="B128" s="404" t="s">
        <v>18</v>
      </c>
      <c r="C128" s="405" t="s">
        <v>19</v>
      </c>
      <c r="D128" s="405" t="s">
        <v>11</v>
      </c>
      <c r="E128" s="405" t="s">
        <v>20</v>
      </c>
      <c r="F128" s="1328"/>
      <c r="G128" s="1330"/>
      <c r="H128" s="387" t="s">
        <v>12</v>
      </c>
      <c r="I128" s="387" t="s">
        <v>13</v>
      </c>
      <c r="J128" s="387" t="s">
        <v>21</v>
      </c>
      <c r="K128" s="387" t="s">
        <v>22</v>
      </c>
      <c r="L128" s="388" t="s">
        <v>23</v>
      </c>
      <c r="M128" s="1276"/>
      <c r="N128" s="352" t="s">
        <v>189</v>
      </c>
      <c r="O128" s="352" t="s">
        <v>189</v>
      </c>
      <c r="P128" s="656"/>
      <c r="Q128" s="46"/>
      <c r="R128" s="46"/>
      <c r="S128" s="46"/>
    </row>
    <row r="129" spans="1:19" ht="12.75" customHeight="1">
      <c r="A129" s="373" t="s">
        <v>27</v>
      </c>
      <c r="B129" s="539">
        <v>0</v>
      </c>
      <c r="C129" s="539">
        <v>0</v>
      </c>
      <c r="D129" s="539">
        <v>0</v>
      </c>
      <c r="E129" s="539">
        <v>0</v>
      </c>
      <c r="F129" s="539">
        <v>11.5</v>
      </c>
      <c r="G129" s="539">
        <v>0</v>
      </c>
      <c r="H129" s="539">
        <v>0</v>
      </c>
      <c r="I129" s="539">
        <v>0</v>
      </c>
      <c r="J129" s="539">
        <v>0</v>
      </c>
      <c r="K129" s="539">
        <v>0</v>
      </c>
      <c r="L129" s="539">
        <v>0</v>
      </c>
      <c r="M129" s="736">
        <v>0</v>
      </c>
      <c r="N129" s="735">
        <v>0</v>
      </c>
      <c r="O129" s="736">
        <v>3.2</v>
      </c>
      <c r="P129" s="658"/>
      <c r="Q129" s="46"/>
      <c r="R129" s="46"/>
      <c r="S129" s="46"/>
    </row>
    <row r="130" spans="1:19" ht="12.75" customHeight="1">
      <c r="A130" s="406" t="s">
        <v>89</v>
      </c>
      <c r="B130" s="546">
        <v>0</v>
      </c>
      <c r="C130" s="546">
        <v>0</v>
      </c>
      <c r="D130" s="546">
        <v>0</v>
      </c>
      <c r="E130" s="546">
        <v>13</v>
      </c>
      <c r="F130" s="546">
        <v>62.5</v>
      </c>
      <c r="G130" s="546">
        <v>26.91</v>
      </c>
      <c r="H130" s="546">
        <v>0</v>
      </c>
      <c r="I130" s="546">
        <v>0</v>
      </c>
      <c r="J130" s="546">
        <v>0</v>
      </c>
      <c r="K130" s="546">
        <v>0</v>
      </c>
      <c r="L130" s="546">
        <v>0</v>
      </c>
      <c r="M130" s="736">
        <v>47.5</v>
      </c>
      <c r="N130" s="738">
        <v>22.4</v>
      </c>
      <c r="O130" s="739">
        <v>12.9</v>
      </c>
      <c r="P130" s="658"/>
      <c r="Q130" s="46"/>
      <c r="R130" s="46"/>
      <c r="S130" s="46"/>
    </row>
    <row r="131" spans="1:19" ht="12.75" customHeight="1">
      <c r="A131" s="406" t="s">
        <v>3</v>
      </c>
      <c r="B131" s="546">
        <v>0</v>
      </c>
      <c r="C131" s="546">
        <v>0</v>
      </c>
      <c r="D131" s="546">
        <v>0</v>
      </c>
      <c r="E131" s="546">
        <v>0</v>
      </c>
      <c r="F131" s="546">
        <v>62.5</v>
      </c>
      <c r="G131" s="546">
        <v>0</v>
      </c>
      <c r="H131" s="546">
        <v>0</v>
      </c>
      <c r="I131" s="546">
        <v>0</v>
      </c>
      <c r="J131" s="546">
        <v>0</v>
      </c>
      <c r="K131" s="546">
        <v>0</v>
      </c>
      <c r="L131" s="546">
        <v>0</v>
      </c>
      <c r="M131" s="739">
        <v>47.8</v>
      </c>
      <c r="N131" s="738">
        <v>35.9</v>
      </c>
      <c r="O131" s="739">
        <v>9.7</v>
      </c>
      <c r="P131" s="658"/>
      <c r="Q131" s="46"/>
      <c r="R131" s="46"/>
      <c r="S131" s="46"/>
    </row>
    <row r="132" spans="1:19" ht="13.5" customHeight="1" thickBot="1">
      <c r="A132" s="76" t="s">
        <v>88</v>
      </c>
      <c r="B132" s="901">
        <v>0</v>
      </c>
      <c r="C132" s="901">
        <v>0</v>
      </c>
      <c r="D132" s="901">
        <v>0</v>
      </c>
      <c r="E132" s="901">
        <v>0</v>
      </c>
      <c r="F132" s="901">
        <v>17.44</v>
      </c>
      <c r="G132" s="901">
        <v>0</v>
      </c>
      <c r="H132" s="901">
        <v>0</v>
      </c>
      <c r="I132" s="901">
        <v>0</v>
      </c>
      <c r="J132" s="901">
        <v>0</v>
      </c>
      <c r="K132" s="901">
        <v>0</v>
      </c>
      <c r="L132" s="901">
        <v>0</v>
      </c>
      <c r="M132" s="742"/>
      <c r="N132" s="741">
        <v>0</v>
      </c>
      <c r="O132" s="742">
        <v>0</v>
      </c>
      <c r="P132" s="658"/>
      <c r="Q132" s="46"/>
      <c r="R132" s="46"/>
      <c r="S132" s="46"/>
    </row>
    <row r="133" spans="1:19" ht="13.5" customHeight="1" thickBot="1">
      <c r="A133" s="133" t="s">
        <v>9</v>
      </c>
      <c r="B133" s="325">
        <f aca="true" t="shared" si="15" ref="B133:O133">SUM(B129:B132)</f>
        <v>0</v>
      </c>
      <c r="C133" s="407">
        <f t="shared" si="15"/>
        <v>0</v>
      </c>
      <c r="D133" s="407">
        <f t="shared" si="15"/>
        <v>0</v>
      </c>
      <c r="E133" s="407">
        <f t="shared" si="15"/>
        <v>13</v>
      </c>
      <c r="F133" s="408">
        <f t="shared" si="15"/>
        <v>153.94</v>
      </c>
      <c r="G133" s="407">
        <f t="shared" si="15"/>
        <v>26.91</v>
      </c>
      <c r="H133" s="407">
        <f t="shared" si="15"/>
        <v>0</v>
      </c>
      <c r="I133" s="407">
        <f t="shared" si="15"/>
        <v>0</v>
      </c>
      <c r="J133" s="407">
        <f t="shared" si="15"/>
        <v>0</v>
      </c>
      <c r="K133" s="407">
        <f t="shared" si="15"/>
        <v>0</v>
      </c>
      <c r="L133" s="409">
        <f t="shared" si="15"/>
        <v>0</v>
      </c>
      <c r="M133" s="338">
        <f>SUM(M129:M132)</f>
        <v>95.3</v>
      </c>
      <c r="N133" s="353">
        <f t="shared" si="15"/>
        <v>58.3</v>
      </c>
      <c r="O133" s="338">
        <f t="shared" si="15"/>
        <v>25.8</v>
      </c>
      <c r="P133" s="662"/>
      <c r="Q133" s="96"/>
      <c r="R133" s="96"/>
      <c r="S133" s="96"/>
    </row>
    <row r="134" spans="1:19" ht="7.5" customHeight="1">
      <c r="A134" s="83"/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46"/>
      <c r="N134" s="46"/>
      <c r="O134" s="46"/>
      <c r="P134" s="661"/>
      <c r="Q134" s="46"/>
      <c r="R134" s="46"/>
      <c r="S134" s="46"/>
    </row>
    <row r="135" spans="1:19" ht="16.5" thickBot="1">
      <c r="A135" s="371" t="s">
        <v>65</v>
      </c>
      <c r="B135" s="401"/>
      <c r="C135" s="401"/>
      <c r="D135" s="83"/>
      <c r="E135" s="83"/>
      <c r="F135" s="83"/>
      <c r="G135" s="83"/>
      <c r="H135" s="83"/>
      <c r="I135" s="83"/>
      <c r="J135" s="403"/>
      <c r="K135" s="403"/>
      <c r="L135" s="403"/>
      <c r="M135" s="46"/>
      <c r="N135" s="46"/>
      <c r="O135" s="46"/>
      <c r="P135" s="661"/>
      <c r="Q135" s="46"/>
      <c r="R135" s="46"/>
      <c r="S135" s="46"/>
    </row>
    <row r="136" spans="1:19" ht="19.5" customHeight="1">
      <c r="A136" s="1290" t="s">
        <v>14</v>
      </c>
      <c r="B136" s="1323" t="s">
        <v>32</v>
      </c>
      <c r="C136" s="1323"/>
      <c r="D136" s="1323"/>
      <c r="E136" s="1323"/>
      <c r="F136" s="1327" t="s">
        <v>15</v>
      </c>
      <c r="G136" s="1329" t="s">
        <v>0</v>
      </c>
      <c r="H136" s="1349" t="s">
        <v>33</v>
      </c>
      <c r="I136" s="1349"/>
      <c r="J136" s="1349"/>
      <c r="K136" s="1349"/>
      <c r="L136" s="1350"/>
      <c r="M136" s="1275" t="s">
        <v>204</v>
      </c>
      <c r="N136" s="351" t="s">
        <v>28</v>
      </c>
      <c r="O136" s="340" t="s">
        <v>17</v>
      </c>
      <c r="P136" s="656"/>
      <c r="Q136" s="46"/>
      <c r="R136" s="46"/>
      <c r="S136" s="46"/>
    </row>
    <row r="137" spans="1:19" ht="20.25" thickBot="1">
      <c r="A137" s="1291"/>
      <c r="B137" s="404" t="s">
        <v>18</v>
      </c>
      <c r="C137" s="405" t="s">
        <v>19</v>
      </c>
      <c r="D137" s="405" t="s">
        <v>11</v>
      </c>
      <c r="E137" s="405" t="s">
        <v>20</v>
      </c>
      <c r="F137" s="1328"/>
      <c r="G137" s="1330"/>
      <c r="H137" s="387" t="s">
        <v>12</v>
      </c>
      <c r="I137" s="387" t="s">
        <v>13</v>
      </c>
      <c r="J137" s="387" t="s">
        <v>21</v>
      </c>
      <c r="K137" s="387" t="s">
        <v>22</v>
      </c>
      <c r="L137" s="388" t="s">
        <v>23</v>
      </c>
      <c r="M137" s="1276"/>
      <c r="N137" s="352" t="s">
        <v>189</v>
      </c>
      <c r="O137" s="383" t="s">
        <v>189</v>
      </c>
      <c r="P137" s="656"/>
      <c r="Q137" s="46"/>
      <c r="R137" s="46"/>
      <c r="S137" s="46"/>
    </row>
    <row r="138" spans="1:19" ht="12.75" customHeight="1">
      <c r="A138" s="373" t="s">
        <v>27</v>
      </c>
      <c r="B138" s="539">
        <v>0</v>
      </c>
      <c r="C138" s="539">
        <v>0</v>
      </c>
      <c r="D138" s="539">
        <v>0</v>
      </c>
      <c r="E138" s="539">
        <v>0</v>
      </c>
      <c r="F138" s="402">
        <v>62.42</v>
      </c>
      <c r="G138" s="539">
        <v>0</v>
      </c>
      <c r="H138" s="540">
        <v>0</v>
      </c>
      <c r="I138" s="540">
        <v>0</v>
      </c>
      <c r="J138" s="540">
        <v>0</v>
      </c>
      <c r="K138" s="539">
        <v>0</v>
      </c>
      <c r="L138" s="539">
        <v>0</v>
      </c>
      <c r="M138" s="736">
        <v>0</v>
      </c>
      <c r="N138" s="735">
        <v>0</v>
      </c>
      <c r="O138" s="736">
        <v>3.6</v>
      </c>
      <c r="P138" s="658"/>
      <c r="Q138" s="46"/>
      <c r="R138" s="46"/>
      <c r="S138" s="46"/>
    </row>
    <row r="139" spans="1:19" ht="12.75" customHeight="1">
      <c r="A139" s="406" t="s">
        <v>89</v>
      </c>
      <c r="B139" s="539">
        <v>0</v>
      </c>
      <c r="C139" s="546">
        <v>0</v>
      </c>
      <c r="D139" s="546">
        <v>0</v>
      </c>
      <c r="E139" s="375">
        <v>258.12</v>
      </c>
      <c r="F139" s="375">
        <v>151.23</v>
      </c>
      <c r="G139" s="546">
        <v>41.75</v>
      </c>
      <c r="H139" s="547">
        <v>0</v>
      </c>
      <c r="I139" s="547">
        <v>0</v>
      </c>
      <c r="J139" s="547">
        <v>88</v>
      </c>
      <c r="K139" s="546">
        <v>0</v>
      </c>
      <c r="L139" s="546">
        <v>0</v>
      </c>
      <c r="M139" s="739">
        <v>180.39</v>
      </c>
      <c r="N139" s="906">
        <v>166.32</v>
      </c>
      <c r="O139" s="905">
        <v>103.5</v>
      </c>
      <c r="P139" s="658">
        <v>274</v>
      </c>
      <c r="Q139" s="46"/>
      <c r="R139" s="46"/>
      <c r="S139" s="46"/>
    </row>
    <row r="140" spans="1:19" ht="12.75" customHeight="1">
      <c r="A140" s="406" t="s">
        <v>3</v>
      </c>
      <c r="B140" s="539">
        <v>0</v>
      </c>
      <c r="C140" s="546">
        <v>0</v>
      </c>
      <c r="D140" s="546">
        <v>0</v>
      </c>
      <c r="E140" s="375">
        <v>313.5</v>
      </c>
      <c r="F140" s="375">
        <v>153.76</v>
      </c>
      <c r="G140" s="546">
        <v>15</v>
      </c>
      <c r="H140" s="547">
        <v>0</v>
      </c>
      <c r="I140" s="547">
        <v>0</v>
      </c>
      <c r="J140" s="547">
        <v>100</v>
      </c>
      <c r="K140" s="546">
        <v>0</v>
      </c>
      <c r="L140" s="546">
        <v>0</v>
      </c>
      <c r="M140" s="739">
        <v>178.24</v>
      </c>
      <c r="N140" s="906">
        <v>201.24</v>
      </c>
      <c r="O140" s="905">
        <v>72</v>
      </c>
      <c r="P140" s="658">
        <v>314.8</v>
      </c>
      <c r="Q140" s="46"/>
      <c r="R140" s="46"/>
      <c r="S140" s="46"/>
    </row>
    <row r="141" spans="1:19" ht="13.5" customHeight="1" thickBot="1">
      <c r="A141" s="76" t="s">
        <v>88</v>
      </c>
      <c r="B141" s="539">
        <v>0</v>
      </c>
      <c r="C141" s="546">
        <v>0</v>
      </c>
      <c r="D141" s="546">
        <v>0</v>
      </c>
      <c r="E141" s="546">
        <v>0</v>
      </c>
      <c r="F141" s="410">
        <v>17.28</v>
      </c>
      <c r="G141" s="901">
        <v>0</v>
      </c>
      <c r="H141" s="904">
        <v>0</v>
      </c>
      <c r="I141" s="904">
        <v>0</v>
      </c>
      <c r="J141" s="904">
        <v>0</v>
      </c>
      <c r="K141" s="901">
        <v>0</v>
      </c>
      <c r="L141" s="546">
        <v>0</v>
      </c>
      <c r="M141" s="742">
        <v>16.5</v>
      </c>
      <c r="N141" s="741">
        <v>0</v>
      </c>
      <c r="O141" s="742">
        <v>0</v>
      </c>
      <c r="P141" s="658"/>
      <c r="Q141" s="46"/>
      <c r="R141" s="46"/>
      <c r="S141" s="46"/>
    </row>
    <row r="142" spans="1:19" ht="13.5" customHeight="1" thickBot="1">
      <c r="A142" s="133" t="s">
        <v>9</v>
      </c>
      <c r="B142" s="325">
        <f aca="true" t="shared" si="16" ref="B142:O142">SUM(B138:B141)</f>
        <v>0</v>
      </c>
      <c r="C142" s="407">
        <f t="shared" si="16"/>
        <v>0</v>
      </c>
      <c r="D142" s="407">
        <f t="shared" si="16"/>
        <v>0</v>
      </c>
      <c r="E142" s="407">
        <f t="shared" si="16"/>
        <v>571.62</v>
      </c>
      <c r="F142" s="408">
        <f t="shared" si="16"/>
        <v>384.68999999999994</v>
      </c>
      <c r="G142" s="768">
        <f t="shared" si="16"/>
        <v>56.75</v>
      </c>
      <c r="H142" s="907">
        <f t="shared" si="16"/>
        <v>0</v>
      </c>
      <c r="I142" s="907">
        <f t="shared" si="16"/>
        <v>0</v>
      </c>
      <c r="J142" s="907">
        <f t="shared" si="16"/>
        <v>188</v>
      </c>
      <c r="K142" s="768">
        <f t="shared" si="16"/>
        <v>0</v>
      </c>
      <c r="L142" s="908">
        <f t="shared" si="16"/>
        <v>0</v>
      </c>
      <c r="M142" s="754">
        <f>SUM(M138:M141)</f>
        <v>375.13</v>
      </c>
      <c r="N142" s="755">
        <f t="shared" si="16"/>
        <v>367.56</v>
      </c>
      <c r="O142" s="754">
        <f t="shared" si="16"/>
        <v>179.1</v>
      </c>
      <c r="P142" s="662"/>
      <c r="Q142" s="96"/>
      <c r="R142" s="96"/>
      <c r="S142" s="96"/>
    </row>
    <row r="143" spans="1:19" ht="7.5" customHeight="1">
      <c r="A143" s="400"/>
      <c r="B143" s="396"/>
      <c r="C143" s="396"/>
      <c r="D143" s="396"/>
      <c r="E143" s="396"/>
      <c r="F143" s="396"/>
      <c r="G143" s="903"/>
      <c r="H143" s="928"/>
      <c r="I143" s="928"/>
      <c r="J143" s="928"/>
      <c r="K143" s="903"/>
      <c r="L143" s="928"/>
      <c r="M143" s="57"/>
      <c r="N143" s="57"/>
      <c r="O143" s="57"/>
      <c r="P143" s="662"/>
      <c r="Q143" s="96"/>
      <c r="R143" s="96"/>
      <c r="S143" s="96"/>
    </row>
    <row r="144" spans="1:20" ht="13.5" customHeight="1" thickBot="1">
      <c r="A144" s="371" t="s">
        <v>201</v>
      </c>
      <c r="B144" s="401"/>
      <c r="C144" s="401"/>
      <c r="D144" s="346"/>
      <c r="E144" s="346"/>
      <c r="F144" s="346"/>
      <c r="G144" s="346"/>
      <c r="H144" s="346"/>
      <c r="I144" s="46"/>
      <c r="J144" s="128"/>
      <c r="K144" s="128"/>
      <c r="L144" s="128"/>
      <c r="M144" s="46"/>
      <c r="N144" s="46"/>
      <c r="O144" s="46"/>
      <c r="P144" s="57"/>
      <c r="Q144" s="1153"/>
      <c r="R144" s="96"/>
      <c r="S144" s="96"/>
      <c r="T144" s="96"/>
    </row>
    <row r="145" spans="1:20" ht="24.75" customHeight="1">
      <c r="A145" s="1273" t="s">
        <v>14</v>
      </c>
      <c r="B145" s="1309" t="s">
        <v>25</v>
      </c>
      <c r="C145" s="1286"/>
      <c r="D145" s="1286"/>
      <c r="E145" s="1286"/>
      <c r="F145" s="1288" t="s">
        <v>15</v>
      </c>
      <c r="G145" s="1288" t="s">
        <v>0</v>
      </c>
      <c r="H145" s="1312" t="s">
        <v>26</v>
      </c>
      <c r="I145" s="1286"/>
      <c r="J145" s="1286"/>
      <c r="K145" s="1286"/>
      <c r="L145" s="1313"/>
      <c r="M145" s="1275" t="s">
        <v>204</v>
      </c>
      <c r="N145" s="351" t="s">
        <v>28</v>
      </c>
      <c r="O145" s="340" t="s">
        <v>17</v>
      </c>
      <c r="P145" s="57"/>
      <c r="Q145" s="372"/>
      <c r="R145" s="96"/>
      <c r="S145" s="96"/>
      <c r="T145" s="96"/>
    </row>
    <row r="146" spans="1:20" ht="24" customHeight="1" thickBot="1">
      <c r="A146" s="1274"/>
      <c r="B146" s="332" t="s">
        <v>18</v>
      </c>
      <c r="C146" s="333" t="s">
        <v>19</v>
      </c>
      <c r="D146" s="333" t="s">
        <v>11</v>
      </c>
      <c r="E146" s="333" t="s">
        <v>20</v>
      </c>
      <c r="F146" s="1289"/>
      <c r="G146" s="1289"/>
      <c r="H146" s="21" t="s">
        <v>12</v>
      </c>
      <c r="I146" s="21" t="s">
        <v>13</v>
      </c>
      <c r="J146" s="21" t="s">
        <v>21</v>
      </c>
      <c r="K146" s="21" t="s">
        <v>22</v>
      </c>
      <c r="L146" s="22" t="s">
        <v>23</v>
      </c>
      <c r="M146" s="1276"/>
      <c r="N146" s="352" t="s">
        <v>189</v>
      </c>
      <c r="O146" s="352" t="s">
        <v>189</v>
      </c>
      <c r="P146" s="57"/>
      <c r="Q146" s="372"/>
      <c r="R146" s="96"/>
      <c r="S146" s="96"/>
      <c r="T146" s="96"/>
    </row>
    <row r="147" spans="1:20" ht="15.75" customHeight="1" thickBot="1">
      <c r="A147" s="416" t="s">
        <v>8</v>
      </c>
      <c r="B147" s="712">
        <v>0</v>
      </c>
      <c r="C147" s="712">
        <v>0</v>
      </c>
      <c r="D147" s="712">
        <v>7</v>
      </c>
      <c r="E147" s="712">
        <v>12.7</v>
      </c>
      <c r="F147" s="712">
        <v>49</v>
      </c>
      <c r="G147" s="712">
        <v>7</v>
      </c>
      <c r="H147" s="712">
        <v>0</v>
      </c>
      <c r="I147" s="712">
        <v>0</v>
      </c>
      <c r="J147" s="712">
        <v>0</v>
      </c>
      <c r="K147" s="712">
        <v>0</v>
      </c>
      <c r="L147" s="712">
        <v>0</v>
      </c>
      <c r="M147" s="736">
        <v>63</v>
      </c>
      <c r="N147" s="735">
        <v>16</v>
      </c>
      <c r="O147" s="736">
        <v>16.44</v>
      </c>
      <c r="P147" s="57"/>
      <c r="Q147" s="372"/>
      <c r="R147" s="96"/>
      <c r="S147" s="96"/>
      <c r="T147" s="96"/>
    </row>
    <row r="148" spans="1:20" ht="13.5" customHeight="1" thickBot="1">
      <c r="A148" s="45" t="s">
        <v>9</v>
      </c>
      <c r="B148" s="142">
        <f aca="true" t="shared" si="17" ref="B148:O148">SUM(B147:B147)</f>
        <v>0</v>
      </c>
      <c r="C148" s="335">
        <f t="shared" si="17"/>
        <v>0</v>
      </c>
      <c r="D148" s="335">
        <f t="shared" si="17"/>
        <v>7</v>
      </c>
      <c r="E148" s="335">
        <f t="shared" si="17"/>
        <v>12.7</v>
      </c>
      <c r="F148" s="336">
        <f t="shared" si="17"/>
        <v>49</v>
      </c>
      <c r="G148" s="336">
        <f t="shared" si="17"/>
        <v>7</v>
      </c>
      <c r="H148" s="335">
        <f t="shared" si="17"/>
        <v>0</v>
      </c>
      <c r="I148" s="335">
        <f t="shared" si="17"/>
        <v>0</v>
      </c>
      <c r="J148" s="335">
        <v>0</v>
      </c>
      <c r="K148" s="335">
        <f t="shared" si="17"/>
        <v>0</v>
      </c>
      <c r="L148" s="337">
        <f t="shared" si="17"/>
        <v>0</v>
      </c>
      <c r="M148" s="338">
        <f t="shared" si="17"/>
        <v>63</v>
      </c>
      <c r="N148" s="353">
        <f t="shared" si="17"/>
        <v>16</v>
      </c>
      <c r="O148" s="338">
        <f t="shared" si="17"/>
        <v>16.44</v>
      </c>
      <c r="P148" s="57"/>
      <c r="Q148" s="372"/>
      <c r="R148" s="96"/>
      <c r="S148" s="96"/>
      <c r="T148" s="96"/>
    </row>
    <row r="149" spans="2:20" ht="13.5" customHeight="1">
      <c r="B149" s="400"/>
      <c r="C149" s="396"/>
      <c r="D149" s="396"/>
      <c r="E149" s="396"/>
      <c r="F149" s="396"/>
      <c r="G149" s="396"/>
      <c r="H149" s="903"/>
      <c r="I149" s="928"/>
      <c r="J149" s="928"/>
      <c r="K149" s="928"/>
      <c r="L149" s="903"/>
      <c r="M149" s="928"/>
      <c r="N149" s="57"/>
      <c r="O149" s="57"/>
      <c r="P149" s="57"/>
      <c r="Q149" s="1154"/>
      <c r="R149" s="372"/>
      <c r="S149" s="96"/>
      <c r="T149" s="96"/>
    </row>
    <row r="150" spans="1:19" ht="12.75" customHeight="1">
      <c r="A150" s="83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46"/>
      <c r="N150" s="46"/>
      <c r="O150" s="46"/>
      <c r="P150" s="661"/>
      <c r="Q150" s="46"/>
      <c r="R150" s="46"/>
      <c r="S150" s="46"/>
    </row>
    <row r="151" spans="1:19" ht="16.5" thickBot="1">
      <c r="A151" s="371" t="s">
        <v>58</v>
      </c>
      <c r="B151" s="401"/>
      <c r="C151" s="401"/>
      <c r="D151" s="83"/>
      <c r="E151" s="83"/>
      <c r="F151" s="83"/>
      <c r="G151" s="83"/>
      <c r="H151" s="83"/>
      <c r="I151" s="83"/>
      <c r="J151" s="403"/>
      <c r="K151" s="403"/>
      <c r="L151" s="403"/>
      <c r="M151" s="46"/>
      <c r="N151" s="46"/>
      <c r="O151" s="46"/>
      <c r="P151" s="661"/>
      <c r="Q151" s="46"/>
      <c r="R151" s="46"/>
      <c r="S151" s="46"/>
    </row>
    <row r="152" spans="1:19" ht="19.5" customHeight="1">
      <c r="A152" s="1290" t="s">
        <v>14</v>
      </c>
      <c r="B152" s="1323" t="s">
        <v>32</v>
      </c>
      <c r="C152" s="1323"/>
      <c r="D152" s="1323"/>
      <c r="E152" s="1323"/>
      <c r="F152" s="1327" t="s">
        <v>15</v>
      </c>
      <c r="G152" s="1329" t="s">
        <v>0</v>
      </c>
      <c r="H152" s="1349" t="s">
        <v>33</v>
      </c>
      <c r="I152" s="1349"/>
      <c r="J152" s="1349"/>
      <c r="K152" s="1349"/>
      <c r="L152" s="1350"/>
      <c r="M152" s="1275" t="s">
        <v>204</v>
      </c>
      <c r="N152" s="351" t="s">
        <v>28</v>
      </c>
      <c r="O152" s="340" t="s">
        <v>17</v>
      </c>
      <c r="P152" s="656"/>
      <c r="Q152" s="46"/>
      <c r="R152" s="46"/>
      <c r="S152" s="46"/>
    </row>
    <row r="153" spans="1:19" ht="20.25" thickBot="1">
      <c r="A153" s="1291"/>
      <c r="B153" s="404" t="s">
        <v>18</v>
      </c>
      <c r="C153" s="405" t="s">
        <v>19</v>
      </c>
      <c r="D153" s="405" t="s">
        <v>11</v>
      </c>
      <c r="E153" s="405" t="s">
        <v>20</v>
      </c>
      <c r="F153" s="1328"/>
      <c r="G153" s="1330"/>
      <c r="H153" s="387" t="s">
        <v>12</v>
      </c>
      <c r="I153" s="387" t="s">
        <v>13</v>
      </c>
      <c r="J153" s="387" t="s">
        <v>21</v>
      </c>
      <c r="K153" s="387" t="s">
        <v>22</v>
      </c>
      <c r="L153" s="388" t="s">
        <v>23</v>
      </c>
      <c r="M153" s="1276"/>
      <c r="N153" s="352" t="s">
        <v>189</v>
      </c>
      <c r="O153" s="383" t="s">
        <v>189</v>
      </c>
      <c r="P153" s="656"/>
      <c r="Q153" s="46"/>
      <c r="R153" s="46"/>
      <c r="S153" s="46"/>
    </row>
    <row r="154" spans="1:19" ht="12.75" customHeight="1">
      <c r="A154" s="373" t="s">
        <v>27</v>
      </c>
      <c r="B154" s="539">
        <v>0</v>
      </c>
      <c r="C154" s="539">
        <v>0</v>
      </c>
      <c r="D154" s="539">
        <v>0</v>
      </c>
      <c r="E154" s="539">
        <v>0</v>
      </c>
      <c r="F154" s="539">
        <v>26.08</v>
      </c>
      <c r="G154" s="539">
        <v>0</v>
      </c>
      <c r="H154" s="539">
        <v>0</v>
      </c>
      <c r="I154" s="539">
        <v>0</v>
      </c>
      <c r="J154" s="539">
        <v>0</v>
      </c>
      <c r="K154" s="539">
        <v>0</v>
      </c>
      <c r="L154" s="539">
        <v>0</v>
      </c>
      <c r="M154" s="736">
        <v>0</v>
      </c>
      <c r="N154" s="735">
        <v>0</v>
      </c>
      <c r="O154" s="334">
        <v>4</v>
      </c>
      <c r="P154" s="658"/>
      <c r="Q154" s="46"/>
      <c r="R154" s="46"/>
      <c r="S154" s="46"/>
    </row>
    <row r="155" spans="1:19" ht="12.75" customHeight="1">
      <c r="A155" s="406" t="s">
        <v>89</v>
      </c>
      <c r="B155" s="546">
        <v>0</v>
      </c>
      <c r="C155" s="546">
        <v>0</v>
      </c>
      <c r="D155" s="546">
        <v>0</v>
      </c>
      <c r="E155" s="546">
        <v>148</v>
      </c>
      <c r="F155" s="546">
        <v>98.75</v>
      </c>
      <c r="G155" s="546">
        <v>18</v>
      </c>
      <c r="H155" s="546">
        <v>0</v>
      </c>
      <c r="I155" s="546">
        <v>0</v>
      </c>
      <c r="J155" s="546">
        <v>0</v>
      </c>
      <c r="K155" s="546">
        <v>0</v>
      </c>
      <c r="L155" s="546">
        <v>0</v>
      </c>
      <c r="M155" s="739">
        <v>74.5</v>
      </c>
      <c r="N155" s="756">
        <v>97.51</v>
      </c>
      <c r="O155" s="330">
        <v>28</v>
      </c>
      <c r="P155" s="658">
        <v>227.4</v>
      </c>
      <c r="Q155" s="46"/>
      <c r="R155" s="46"/>
      <c r="S155" s="46"/>
    </row>
    <row r="156" spans="1:19" ht="12.75" customHeight="1">
      <c r="A156" s="406" t="s">
        <v>3</v>
      </c>
      <c r="B156" s="546">
        <v>165</v>
      </c>
      <c r="C156" s="546">
        <v>0</v>
      </c>
      <c r="D156" s="546">
        <v>0</v>
      </c>
      <c r="E156" s="546">
        <v>56</v>
      </c>
      <c r="F156" s="546">
        <v>80.75</v>
      </c>
      <c r="G156" s="546">
        <v>18</v>
      </c>
      <c r="H156" s="546">
        <v>0</v>
      </c>
      <c r="I156" s="546">
        <v>0</v>
      </c>
      <c r="J156" s="546">
        <v>0</v>
      </c>
      <c r="K156" s="546">
        <v>0</v>
      </c>
      <c r="L156" s="546">
        <v>0</v>
      </c>
      <c r="M156" s="739">
        <v>75.5</v>
      </c>
      <c r="N156" s="756">
        <v>126.56</v>
      </c>
      <c r="O156" s="330">
        <v>28</v>
      </c>
      <c r="P156" s="658">
        <v>227.4</v>
      </c>
      <c r="Q156" s="46"/>
      <c r="R156" s="46"/>
      <c r="S156" s="46"/>
    </row>
    <row r="157" spans="1:19" ht="13.5" customHeight="1" thickBot="1">
      <c r="A157" s="76" t="s">
        <v>88</v>
      </c>
      <c r="B157" s="901">
        <v>0</v>
      </c>
      <c r="C157" s="901">
        <v>0</v>
      </c>
      <c r="D157" s="901">
        <v>0</v>
      </c>
      <c r="E157" s="901">
        <v>0</v>
      </c>
      <c r="F157" s="901">
        <v>24</v>
      </c>
      <c r="G157" s="901">
        <v>0</v>
      </c>
      <c r="H157" s="901">
        <v>0</v>
      </c>
      <c r="I157" s="901">
        <v>0</v>
      </c>
      <c r="J157" s="901">
        <v>0</v>
      </c>
      <c r="K157" s="901">
        <v>0</v>
      </c>
      <c r="L157" s="901">
        <v>0</v>
      </c>
      <c r="M157" s="742">
        <v>0</v>
      </c>
      <c r="N157" s="741">
        <v>0</v>
      </c>
      <c r="O157" s="331">
        <v>4</v>
      </c>
      <c r="P157" s="658"/>
      <c r="Q157" s="46"/>
      <c r="R157" s="46"/>
      <c r="S157" s="46"/>
    </row>
    <row r="158" spans="1:19" ht="13.5" customHeight="1" thickBot="1">
      <c r="A158" s="133" t="s">
        <v>9</v>
      </c>
      <c r="B158" s="767">
        <f aca="true" t="shared" si="18" ref="B158:O158">SUM(B154:B157)</f>
        <v>165</v>
      </c>
      <c r="C158" s="768">
        <f t="shared" si="18"/>
        <v>0</v>
      </c>
      <c r="D158" s="768">
        <f t="shared" si="18"/>
        <v>0</v>
      </c>
      <c r="E158" s="768">
        <f t="shared" si="18"/>
        <v>204</v>
      </c>
      <c r="F158" s="769">
        <f t="shared" si="18"/>
        <v>229.57999999999998</v>
      </c>
      <c r="G158" s="768">
        <f t="shared" si="18"/>
        <v>36</v>
      </c>
      <c r="H158" s="768">
        <f t="shared" si="18"/>
        <v>0</v>
      </c>
      <c r="I158" s="768">
        <f t="shared" si="18"/>
        <v>0</v>
      </c>
      <c r="J158" s="768">
        <f t="shared" si="18"/>
        <v>0</v>
      </c>
      <c r="K158" s="768">
        <f t="shared" si="18"/>
        <v>0</v>
      </c>
      <c r="L158" s="770">
        <f t="shared" si="18"/>
        <v>0</v>
      </c>
      <c r="M158" s="754">
        <f>SUM(M154:M157)</f>
        <v>150</v>
      </c>
      <c r="N158" s="755">
        <f t="shared" si="18"/>
        <v>224.07</v>
      </c>
      <c r="O158" s="338">
        <f t="shared" si="18"/>
        <v>64</v>
      </c>
      <c r="P158" s="662"/>
      <c r="Q158" s="96"/>
      <c r="R158" s="96"/>
      <c r="S158" s="96"/>
    </row>
    <row r="159" spans="1:19" ht="6" customHeight="1">
      <c r="A159" s="83"/>
      <c r="B159" s="367"/>
      <c r="C159" s="367"/>
      <c r="D159" s="367"/>
      <c r="E159" s="367"/>
      <c r="F159" s="367"/>
      <c r="G159" s="367"/>
      <c r="H159" s="367"/>
      <c r="I159" s="367"/>
      <c r="J159" s="367"/>
      <c r="K159" s="367"/>
      <c r="L159" s="367"/>
      <c r="M159" s="94"/>
      <c r="N159" s="94"/>
      <c r="O159" s="46"/>
      <c r="P159" s="661"/>
      <c r="Q159" s="46"/>
      <c r="R159" s="46"/>
      <c r="S159" s="46"/>
    </row>
    <row r="160" spans="1:19" ht="16.5" thickBot="1">
      <c r="A160" s="371" t="s">
        <v>59</v>
      </c>
      <c r="B160" s="743"/>
      <c r="C160" s="743"/>
      <c r="D160" s="367"/>
      <c r="E160" s="367"/>
      <c r="F160" s="367"/>
      <c r="G160" s="367"/>
      <c r="H160" s="367"/>
      <c r="I160" s="367"/>
      <c r="J160" s="761"/>
      <c r="K160" s="761"/>
      <c r="L160" s="761"/>
      <c r="M160" s="94"/>
      <c r="N160" s="94"/>
      <c r="O160" s="46"/>
      <c r="P160" s="661"/>
      <c r="Q160" s="46"/>
      <c r="R160" s="46"/>
      <c r="S160" s="46"/>
    </row>
    <row r="161" spans="1:19" ht="19.5" customHeight="1">
      <c r="A161" s="1290" t="s">
        <v>14</v>
      </c>
      <c r="B161" s="1324" t="s">
        <v>32</v>
      </c>
      <c r="C161" s="1324"/>
      <c r="D161" s="1324"/>
      <c r="E161" s="1324"/>
      <c r="F161" s="1292" t="s">
        <v>15</v>
      </c>
      <c r="G161" s="1294" t="s">
        <v>0</v>
      </c>
      <c r="H161" s="1331" t="s">
        <v>33</v>
      </c>
      <c r="I161" s="1331"/>
      <c r="J161" s="1331"/>
      <c r="K161" s="1331"/>
      <c r="L161" s="1348"/>
      <c r="M161" s="1275" t="s">
        <v>204</v>
      </c>
      <c r="N161" s="747" t="s">
        <v>28</v>
      </c>
      <c r="O161" s="340" t="s">
        <v>17</v>
      </c>
      <c r="P161" s="656"/>
      <c r="Q161" s="46"/>
      <c r="R161" s="46"/>
      <c r="S161" s="46"/>
    </row>
    <row r="162" spans="1:19" ht="20.25" thickBot="1">
      <c r="A162" s="1291"/>
      <c r="B162" s="762" t="s">
        <v>18</v>
      </c>
      <c r="C162" s="763" t="s">
        <v>19</v>
      </c>
      <c r="D162" s="763" t="s">
        <v>11</v>
      </c>
      <c r="E162" s="763" t="s">
        <v>20</v>
      </c>
      <c r="F162" s="1293"/>
      <c r="G162" s="1295"/>
      <c r="H162" s="764" t="s">
        <v>12</v>
      </c>
      <c r="I162" s="764" t="s">
        <v>90</v>
      </c>
      <c r="J162" s="764" t="s">
        <v>21</v>
      </c>
      <c r="K162" s="764" t="s">
        <v>22</v>
      </c>
      <c r="L162" s="765" t="s">
        <v>23</v>
      </c>
      <c r="M162" s="1276"/>
      <c r="N162" s="352" t="s">
        <v>189</v>
      </c>
      <c r="O162" s="383" t="s">
        <v>189</v>
      </c>
      <c r="P162" s="656"/>
      <c r="Q162" s="46"/>
      <c r="R162" s="46"/>
      <c r="S162" s="46"/>
    </row>
    <row r="163" spans="1:19" ht="12.75" customHeight="1">
      <c r="A163" s="373" t="s">
        <v>27</v>
      </c>
      <c r="B163" s="539">
        <v>0</v>
      </c>
      <c r="C163" s="539">
        <v>0</v>
      </c>
      <c r="D163" s="539">
        <v>0</v>
      </c>
      <c r="E163" s="539">
        <v>0</v>
      </c>
      <c r="F163" s="539">
        <v>12</v>
      </c>
      <c r="G163" s="539">
        <v>0</v>
      </c>
      <c r="H163" s="539">
        <v>0</v>
      </c>
      <c r="I163" s="539">
        <v>0</v>
      </c>
      <c r="J163" s="539">
        <v>0</v>
      </c>
      <c r="K163" s="539">
        <v>0</v>
      </c>
      <c r="L163" s="539">
        <v>0</v>
      </c>
      <c r="M163" s="736">
        <v>0</v>
      </c>
      <c r="N163" s="735">
        <v>0</v>
      </c>
      <c r="O163" s="334">
        <v>3.6</v>
      </c>
      <c r="P163" s="658"/>
      <c r="Q163" s="46"/>
      <c r="R163" s="46"/>
      <c r="S163" s="46"/>
    </row>
    <row r="164" spans="1:19" ht="12.75" customHeight="1">
      <c r="A164" s="406" t="s">
        <v>89</v>
      </c>
      <c r="B164" s="546">
        <v>0</v>
      </c>
      <c r="C164" s="546">
        <v>0</v>
      </c>
      <c r="D164" s="546">
        <v>0</v>
      </c>
      <c r="E164" s="546">
        <v>0</v>
      </c>
      <c r="F164" s="546">
        <v>62.5</v>
      </c>
      <c r="G164" s="546">
        <v>37</v>
      </c>
      <c r="H164" s="546">
        <v>0</v>
      </c>
      <c r="I164" s="546">
        <v>0</v>
      </c>
      <c r="J164" s="546">
        <v>0</v>
      </c>
      <c r="K164" s="546">
        <v>0</v>
      </c>
      <c r="L164" s="546">
        <v>0</v>
      </c>
      <c r="M164" s="739">
        <v>53</v>
      </c>
      <c r="N164" s="756">
        <v>20.4</v>
      </c>
      <c r="O164" s="330">
        <v>3.6</v>
      </c>
      <c r="P164" s="912">
        <v>210</v>
      </c>
      <c r="Q164" s="46"/>
      <c r="R164" s="46"/>
      <c r="S164" s="46"/>
    </row>
    <row r="165" spans="1:19" ht="12.75" customHeight="1">
      <c r="A165" s="406" t="s">
        <v>3</v>
      </c>
      <c r="B165" s="546">
        <v>0</v>
      </c>
      <c r="C165" s="546">
        <v>0</v>
      </c>
      <c r="D165" s="546">
        <v>0</v>
      </c>
      <c r="E165" s="546">
        <v>128.5</v>
      </c>
      <c r="F165" s="546">
        <v>71.5</v>
      </c>
      <c r="G165" s="546">
        <v>37</v>
      </c>
      <c r="H165" s="546">
        <v>0</v>
      </c>
      <c r="I165" s="546">
        <v>0</v>
      </c>
      <c r="J165" s="546">
        <v>0</v>
      </c>
      <c r="K165" s="546">
        <v>0</v>
      </c>
      <c r="L165" s="546">
        <v>14.96</v>
      </c>
      <c r="M165" s="739">
        <v>104</v>
      </c>
      <c r="N165" s="756">
        <v>84.8</v>
      </c>
      <c r="O165" s="330">
        <v>25.2</v>
      </c>
      <c r="P165" s="912">
        <v>210</v>
      </c>
      <c r="Q165" s="46"/>
      <c r="R165" s="46"/>
      <c r="S165" s="46"/>
    </row>
    <row r="166" spans="1:19" ht="13.5" customHeight="1" thickBot="1">
      <c r="A166" s="76" t="s">
        <v>88</v>
      </c>
      <c r="B166" s="901">
        <v>0</v>
      </c>
      <c r="C166" s="901">
        <v>0</v>
      </c>
      <c r="D166" s="901">
        <v>0</v>
      </c>
      <c r="E166" s="901">
        <v>0</v>
      </c>
      <c r="F166" s="901">
        <v>18.24</v>
      </c>
      <c r="G166" s="901">
        <v>0</v>
      </c>
      <c r="H166" s="901">
        <v>0</v>
      </c>
      <c r="I166" s="901">
        <v>0</v>
      </c>
      <c r="J166" s="901">
        <v>0</v>
      </c>
      <c r="K166" s="901">
        <v>0</v>
      </c>
      <c r="L166" s="901">
        <v>0</v>
      </c>
      <c r="M166" s="742">
        <v>0</v>
      </c>
      <c r="N166" s="741">
        <v>0</v>
      </c>
      <c r="O166" s="331">
        <v>3.6</v>
      </c>
      <c r="P166" s="658"/>
      <c r="Q166" s="46"/>
      <c r="R166" s="46"/>
      <c r="S166" s="46"/>
    </row>
    <row r="167" spans="1:19" ht="13.5" customHeight="1" thickBot="1">
      <c r="A167" s="133" t="s">
        <v>9</v>
      </c>
      <c r="B167" s="767">
        <f aca="true" t="shared" si="19" ref="B167:O167">SUM(B163:B166)</f>
        <v>0</v>
      </c>
      <c r="C167" s="768">
        <f t="shared" si="19"/>
        <v>0</v>
      </c>
      <c r="D167" s="768">
        <f t="shared" si="19"/>
        <v>0</v>
      </c>
      <c r="E167" s="768">
        <f t="shared" si="19"/>
        <v>128.5</v>
      </c>
      <c r="F167" s="769">
        <f t="shared" si="19"/>
        <v>164.24</v>
      </c>
      <c r="G167" s="768">
        <v>37</v>
      </c>
      <c r="H167" s="768">
        <f t="shared" si="19"/>
        <v>0</v>
      </c>
      <c r="I167" s="768">
        <f t="shared" si="19"/>
        <v>0</v>
      </c>
      <c r="J167" s="768">
        <f t="shared" si="19"/>
        <v>0</v>
      </c>
      <c r="K167" s="768">
        <f t="shared" si="19"/>
        <v>0</v>
      </c>
      <c r="L167" s="770">
        <f t="shared" si="19"/>
        <v>14.96</v>
      </c>
      <c r="M167" s="754">
        <f>SUM(M163:M166)</f>
        <v>157</v>
      </c>
      <c r="N167" s="755">
        <f t="shared" si="19"/>
        <v>105.19999999999999</v>
      </c>
      <c r="O167" s="338">
        <f t="shared" si="19"/>
        <v>36</v>
      </c>
      <c r="P167" s="662"/>
      <c r="Q167" s="96"/>
      <c r="R167" s="96"/>
      <c r="S167" s="96"/>
    </row>
    <row r="168" spans="1:19" ht="6" customHeight="1">
      <c r="A168" s="83"/>
      <c r="B168" s="367"/>
      <c r="C168" s="367"/>
      <c r="D168" s="367"/>
      <c r="E168" s="367"/>
      <c r="F168" s="367"/>
      <c r="G168" s="367"/>
      <c r="H168" s="367"/>
      <c r="I168" s="367"/>
      <c r="J168" s="367"/>
      <c r="K168" s="367"/>
      <c r="L168" s="367"/>
      <c r="M168" s="94"/>
      <c r="N168" s="94"/>
      <c r="O168" s="46"/>
      <c r="P168" s="661"/>
      <c r="Q168" s="46"/>
      <c r="R168" s="46"/>
      <c r="S168" s="46"/>
    </row>
    <row r="169" spans="1:19" ht="16.5" thickBot="1">
      <c r="A169" s="371" t="s">
        <v>62</v>
      </c>
      <c r="B169" s="743"/>
      <c r="C169" s="743"/>
      <c r="D169" s="367"/>
      <c r="E169" s="367"/>
      <c r="F169" s="367"/>
      <c r="G169" s="367"/>
      <c r="H169" s="367"/>
      <c r="I169" s="367"/>
      <c r="J169" s="761"/>
      <c r="K169" s="761"/>
      <c r="L169" s="761"/>
      <c r="M169" s="94"/>
      <c r="N169" s="94"/>
      <c r="O169" s="46"/>
      <c r="P169" s="661"/>
      <c r="Q169" s="46"/>
      <c r="R169" s="46"/>
      <c r="S169" s="46"/>
    </row>
    <row r="170" spans="1:19" ht="19.5" customHeight="1">
      <c r="A170" s="1290" t="s">
        <v>14</v>
      </c>
      <c r="B170" s="1324" t="s">
        <v>32</v>
      </c>
      <c r="C170" s="1324"/>
      <c r="D170" s="1324"/>
      <c r="E170" s="1324"/>
      <c r="F170" s="1292" t="s">
        <v>15</v>
      </c>
      <c r="G170" s="1294" t="s">
        <v>0</v>
      </c>
      <c r="H170" s="1331" t="s">
        <v>33</v>
      </c>
      <c r="I170" s="1331"/>
      <c r="J170" s="1331"/>
      <c r="K170" s="1331"/>
      <c r="L170" s="1348"/>
      <c r="M170" s="1275" t="s">
        <v>204</v>
      </c>
      <c r="N170" s="747" t="s">
        <v>28</v>
      </c>
      <c r="O170" s="340" t="s">
        <v>17</v>
      </c>
      <c r="P170" s="656"/>
      <c r="Q170" s="46"/>
      <c r="R170" s="46"/>
      <c r="S170" s="46"/>
    </row>
    <row r="171" spans="1:19" ht="20.25" thickBot="1">
      <c r="A171" s="1291"/>
      <c r="B171" s="762" t="s">
        <v>18</v>
      </c>
      <c r="C171" s="763" t="s">
        <v>19</v>
      </c>
      <c r="D171" s="763" t="s">
        <v>11</v>
      </c>
      <c r="E171" s="763" t="s">
        <v>20</v>
      </c>
      <c r="F171" s="1293"/>
      <c r="G171" s="1295"/>
      <c r="H171" s="764" t="s">
        <v>12</v>
      </c>
      <c r="I171" s="764" t="s">
        <v>13</v>
      </c>
      <c r="J171" s="764" t="s">
        <v>21</v>
      </c>
      <c r="K171" s="764" t="s">
        <v>22</v>
      </c>
      <c r="L171" s="765" t="s">
        <v>23</v>
      </c>
      <c r="M171" s="1276"/>
      <c r="N171" s="352" t="s">
        <v>189</v>
      </c>
      <c r="O171" s="352" t="s">
        <v>189</v>
      </c>
      <c r="P171" s="656"/>
      <c r="Q171" s="46"/>
      <c r="R171" s="46"/>
      <c r="S171" s="46"/>
    </row>
    <row r="172" spans="1:19" ht="12.75" customHeight="1">
      <c r="A172" s="373" t="s">
        <v>27</v>
      </c>
      <c r="B172" s="539">
        <v>0</v>
      </c>
      <c r="C172" s="539">
        <v>0</v>
      </c>
      <c r="D172" s="539">
        <v>0</v>
      </c>
      <c r="E172" s="539">
        <v>0</v>
      </c>
      <c r="F172" s="539">
        <v>30.94</v>
      </c>
      <c r="G172" s="539">
        <v>0</v>
      </c>
      <c r="H172" s="539">
        <v>0</v>
      </c>
      <c r="I172" s="539">
        <v>0</v>
      </c>
      <c r="J172" s="539">
        <v>0</v>
      </c>
      <c r="K172" s="539">
        <v>0</v>
      </c>
      <c r="L172" s="539">
        <v>0</v>
      </c>
      <c r="M172" s="736">
        <v>0</v>
      </c>
      <c r="N172" s="735">
        <v>0</v>
      </c>
      <c r="O172" s="334">
        <v>7.4</v>
      </c>
      <c r="P172" s="658"/>
      <c r="Q172" s="46"/>
      <c r="R172" s="46"/>
      <c r="S172" s="46"/>
    </row>
    <row r="173" spans="1:19" ht="12.75" customHeight="1">
      <c r="A173" s="406" t="s">
        <v>89</v>
      </c>
      <c r="B173" s="546">
        <v>0</v>
      </c>
      <c r="C173" s="546">
        <v>0</v>
      </c>
      <c r="D173" s="546">
        <v>0</v>
      </c>
      <c r="E173" s="546">
        <v>99.5</v>
      </c>
      <c r="F173" s="546">
        <v>105.25</v>
      </c>
      <c r="G173" s="546">
        <v>49</v>
      </c>
      <c r="H173" s="546">
        <v>0</v>
      </c>
      <c r="I173" s="539">
        <v>0</v>
      </c>
      <c r="J173" s="546">
        <v>0</v>
      </c>
      <c r="K173" s="546">
        <v>0</v>
      </c>
      <c r="L173" s="546">
        <v>0</v>
      </c>
      <c r="M173" s="910">
        <v>95</v>
      </c>
      <c r="N173" s="756">
        <v>245.52</v>
      </c>
      <c r="O173" s="330">
        <v>35.6</v>
      </c>
      <c r="P173" s="658">
        <v>121.8</v>
      </c>
      <c r="Q173" s="46"/>
      <c r="R173" s="46"/>
      <c r="S173" s="46"/>
    </row>
    <row r="174" spans="1:19" ht="12.75" customHeight="1">
      <c r="A174" s="406" t="s">
        <v>3</v>
      </c>
      <c r="B174" s="546">
        <v>0</v>
      </c>
      <c r="C174" s="546">
        <v>0</v>
      </c>
      <c r="D174" s="546">
        <v>0</v>
      </c>
      <c r="E174" s="546">
        <v>49.35</v>
      </c>
      <c r="F174" s="546">
        <v>105.25</v>
      </c>
      <c r="G174" s="546">
        <v>49</v>
      </c>
      <c r="H174" s="546">
        <v>0</v>
      </c>
      <c r="I174" s="539">
        <v>0</v>
      </c>
      <c r="J174" s="546">
        <v>0</v>
      </c>
      <c r="K174" s="546">
        <v>0</v>
      </c>
      <c r="L174" s="546">
        <v>0</v>
      </c>
      <c r="M174" s="739">
        <v>94</v>
      </c>
      <c r="N174" s="756">
        <v>95.04</v>
      </c>
      <c r="O174" s="330">
        <v>22.2</v>
      </c>
      <c r="P174" s="658">
        <v>114.7</v>
      </c>
      <c r="Q174" s="46"/>
      <c r="R174" s="46"/>
      <c r="S174" s="46"/>
    </row>
    <row r="175" spans="1:19" ht="13.5" customHeight="1" thickBot="1">
      <c r="A175" s="411" t="s">
        <v>88</v>
      </c>
      <c r="B175" s="901">
        <v>0</v>
      </c>
      <c r="C175" s="901">
        <v>0</v>
      </c>
      <c r="D175" s="901">
        <v>0</v>
      </c>
      <c r="E175" s="901">
        <v>0</v>
      </c>
      <c r="F175" s="901">
        <v>11.47</v>
      </c>
      <c r="G175" s="901">
        <v>0</v>
      </c>
      <c r="H175" s="901">
        <v>0</v>
      </c>
      <c r="I175" s="901">
        <v>0</v>
      </c>
      <c r="J175" s="901">
        <v>0</v>
      </c>
      <c r="K175" s="901">
        <v>0</v>
      </c>
      <c r="L175" s="901">
        <v>0</v>
      </c>
      <c r="M175" s="742">
        <v>0</v>
      </c>
      <c r="N175" s="741">
        <v>0</v>
      </c>
      <c r="O175" s="331">
        <v>3.7</v>
      </c>
      <c r="P175" s="658"/>
      <c r="Q175" s="46"/>
      <c r="R175" s="46"/>
      <c r="S175" s="46"/>
    </row>
    <row r="176" spans="1:19" ht="13.5" customHeight="1" thickBot="1">
      <c r="A176" s="133" t="s">
        <v>9</v>
      </c>
      <c r="B176" s="911">
        <f aca="true" t="shared" si="20" ref="B176:O176">SUM(B172:B175)</f>
        <v>0</v>
      </c>
      <c r="C176" s="768">
        <f t="shared" si="20"/>
        <v>0</v>
      </c>
      <c r="D176" s="768">
        <f t="shared" si="20"/>
        <v>0</v>
      </c>
      <c r="E176" s="768">
        <f t="shared" si="20"/>
        <v>148.85</v>
      </c>
      <c r="F176" s="769">
        <f t="shared" si="20"/>
        <v>252.91</v>
      </c>
      <c r="G176" s="768">
        <f t="shared" si="20"/>
        <v>98</v>
      </c>
      <c r="H176" s="768">
        <f t="shared" si="20"/>
        <v>0</v>
      </c>
      <c r="I176" s="768">
        <f t="shared" si="20"/>
        <v>0</v>
      </c>
      <c r="J176" s="768">
        <f t="shared" si="20"/>
        <v>0</v>
      </c>
      <c r="K176" s="768">
        <f t="shared" si="20"/>
        <v>0</v>
      </c>
      <c r="L176" s="770">
        <f t="shared" si="20"/>
        <v>0</v>
      </c>
      <c r="M176" s="754">
        <f>SUM(M172:M175)</f>
        <v>189</v>
      </c>
      <c r="N176" s="755">
        <f t="shared" si="20"/>
        <v>340.56</v>
      </c>
      <c r="O176" s="338">
        <f t="shared" si="20"/>
        <v>68.9</v>
      </c>
      <c r="P176" s="662"/>
      <c r="Q176" s="96"/>
      <c r="R176" s="96"/>
      <c r="S176" s="96"/>
    </row>
    <row r="177" spans="1:19" ht="5.25" customHeight="1">
      <c r="A177" s="400"/>
      <c r="B177" s="903"/>
      <c r="C177" s="903"/>
      <c r="D177" s="903"/>
      <c r="E177" s="903"/>
      <c r="F177" s="903"/>
      <c r="G177" s="903"/>
      <c r="H177" s="903"/>
      <c r="I177" s="903"/>
      <c r="J177" s="903"/>
      <c r="K177" s="903"/>
      <c r="L177" s="903"/>
      <c r="M177" s="57"/>
      <c r="N177" s="57"/>
      <c r="O177" s="59"/>
      <c r="P177" s="662"/>
      <c r="Q177" s="96"/>
      <c r="R177" s="96"/>
      <c r="S177" s="96"/>
    </row>
    <row r="178" spans="1:19" ht="19.5" customHeight="1" thickBot="1">
      <c r="A178" s="371" t="s">
        <v>198</v>
      </c>
      <c r="B178" s="893"/>
      <c r="C178" s="893"/>
      <c r="D178" s="874"/>
      <c r="E178" s="874"/>
      <c r="F178" s="367"/>
      <c r="G178" s="367"/>
      <c r="H178" s="367"/>
      <c r="I178" s="367"/>
      <c r="J178" s="761"/>
      <c r="K178" s="761"/>
      <c r="L178" s="761"/>
      <c r="M178" s="94"/>
      <c r="N178" s="94"/>
      <c r="O178" s="46"/>
      <c r="P178" s="661"/>
      <c r="Q178" s="96"/>
      <c r="R178" s="96"/>
      <c r="S178" s="96"/>
    </row>
    <row r="179" spans="1:19" ht="19.5" customHeight="1">
      <c r="A179" s="1290" t="s">
        <v>14</v>
      </c>
      <c r="B179" s="1324" t="s">
        <v>32</v>
      </c>
      <c r="C179" s="1324"/>
      <c r="D179" s="1324"/>
      <c r="E179" s="1324"/>
      <c r="F179" s="1292" t="s">
        <v>15</v>
      </c>
      <c r="G179" s="1294" t="s">
        <v>0</v>
      </c>
      <c r="H179" s="1331" t="s">
        <v>33</v>
      </c>
      <c r="I179" s="1331"/>
      <c r="J179" s="1331"/>
      <c r="K179" s="1331"/>
      <c r="L179" s="1332"/>
      <c r="M179" s="1275" t="s">
        <v>204</v>
      </c>
      <c r="N179" s="747" t="s">
        <v>28</v>
      </c>
      <c r="O179" s="340" t="s">
        <v>17</v>
      </c>
      <c r="P179" s="656"/>
      <c r="Q179" s="96"/>
      <c r="R179" s="96"/>
      <c r="S179" s="96"/>
    </row>
    <row r="180" spans="1:19" ht="19.5" customHeight="1" thickBot="1">
      <c r="A180" s="1291"/>
      <c r="B180" s="762" t="s">
        <v>18</v>
      </c>
      <c r="C180" s="763" t="s">
        <v>19</v>
      </c>
      <c r="D180" s="763" t="s">
        <v>11</v>
      </c>
      <c r="E180" s="763" t="s">
        <v>20</v>
      </c>
      <c r="F180" s="1293"/>
      <c r="G180" s="1295"/>
      <c r="H180" s="764" t="s">
        <v>12</v>
      </c>
      <c r="I180" s="764" t="s">
        <v>13</v>
      </c>
      <c r="J180" s="764" t="s">
        <v>21</v>
      </c>
      <c r="K180" s="764" t="s">
        <v>22</v>
      </c>
      <c r="L180" s="964" t="s">
        <v>23</v>
      </c>
      <c r="M180" s="1276"/>
      <c r="N180" s="352" t="s">
        <v>189</v>
      </c>
      <c r="O180" s="352" t="s">
        <v>189</v>
      </c>
      <c r="P180" s="656"/>
      <c r="Q180" s="96"/>
      <c r="R180" s="96"/>
      <c r="S180" s="96"/>
    </row>
    <row r="181" spans="1:19" ht="17.25" customHeight="1">
      <c r="A181" s="414" t="s">
        <v>27</v>
      </c>
      <c r="B181" s="915">
        <v>0</v>
      </c>
      <c r="C181" s="915">
        <v>0</v>
      </c>
      <c r="D181" s="915">
        <v>0</v>
      </c>
      <c r="E181" s="915">
        <v>0</v>
      </c>
      <c r="F181" s="915">
        <v>0</v>
      </c>
      <c r="G181" s="915">
        <v>0</v>
      </c>
      <c r="H181" s="915">
        <v>0</v>
      </c>
      <c r="I181" s="915">
        <v>0</v>
      </c>
      <c r="J181" s="915">
        <v>0</v>
      </c>
      <c r="K181" s="915">
        <v>0</v>
      </c>
      <c r="L181" s="965">
        <v>0</v>
      </c>
      <c r="M181" s="967">
        <v>0</v>
      </c>
      <c r="N181" s="915">
        <v>0</v>
      </c>
      <c r="O181" s="968">
        <v>0</v>
      </c>
      <c r="P181" s="656"/>
      <c r="Q181" s="96"/>
      <c r="R181" s="96"/>
      <c r="S181" s="96"/>
    </row>
    <row r="182" spans="1:19" ht="13.5" customHeight="1">
      <c r="A182" s="429" t="s">
        <v>89</v>
      </c>
      <c r="B182" s="913">
        <v>0</v>
      </c>
      <c r="C182" s="913">
        <v>0</v>
      </c>
      <c r="D182" s="913">
        <v>0</v>
      </c>
      <c r="E182" s="375">
        <v>12.75</v>
      </c>
      <c r="F182" s="375">
        <v>78.23</v>
      </c>
      <c r="G182" s="375">
        <v>11.7</v>
      </c>
      <c r="H182" s="913">
        <v>0</v>
      </c>
      <c r="I182" s="915">
        <v>0</v>
      </c>
      <c r="J182" s="915">
        <v>5</v>
      </c>
      <c r="K182" s="915">
        <v>0</v>
      </c>
      <c r="L182" s="965">
        <v>0</v>
      </c>
      <c r="M182" s="967">
        <v>43</v>
      </c>
      <c r="N182" s="374">
        <v>24.56</v>
      </c>
      <c r="O182" s="330">
        <v>21</v>
      </c>
      <c r="P182" s="912">
        <v>36.7</v>
      </c>
      <c r="Q182" s="96"/>
      <c r="R182" s="96"/>
      <c r="S182" s="96"/>
    </row>
    <row r="183" spans="1:19" ht="13.5" customHeight="1">
      <c r="A183" s="429" t="s">
        <v>3</v>
      </c>
      <c r="B183" s="913">
        <v>0</v>
      </c>
      <c r="C183" s="913">
        <v>0</v>
      </c>
      <c r="D183" s="913">
        <v>0</v>
      </c>
      <c r="E183" s="913">
        <v>0</v>
      </c>
      <c r="F183" s="375">
        <v>59.25</v>
      </c>
      <c r="G183" s="913">
        <v>0</v>
      </c>
      <c r="H183" s="913">
        <v>16.5</v>
      </c>
      <c r="I183" s="913">
        <v>0</v>
      </c>
      <c r="J183" s="913">
        <v>0</v>
      </c>
      <c r="K183" s="913">
        <v>0</v>
      </c>
      <c r="L183" s="965">
        <v>0</v>
      </c>
      <c r="M183" s="969">
        <v>32</v>
      </c>
      <c r="N183" s="913">
        <v>46.5</v>
      </c>
      <c r="O183" s="970">
        <v>3.6</v>
      </c>
      <c r="P183" s="912"/>
      <c r="Q183" s="96"/>
      <c r="R183" s="96"/>
      <c r="S183" s="96"/>
    </row>
    <row r="184" spans="1:19" ht="13.5" customHeight="1" thickBot="1">
      <c r="A184" s="460" t="s">
        <v>9</v>
      </c>
      <c r="B184" s="914">
        <f>SUM(B181:B183)</f>
        <v>0</v>
      </c>
      <c r="C184" s="914">
        <f aca="true" t="shared" si="21" ref="C184:O184">SUM(C181:C183)</f>
        <v>0</v>
      </c>
      <c r="D184" s="914">
        <f t="shared" si="21"/>
        <v>0</v>
      </c>
      <c r="E184" s="914">
        <f t="shared" si="21"/>
        <v>12.75</v>
      </c>
      <c r="F184" s="914">
        <f t="shared" si="21"/>
        <v>137.48000000000002</v>
      </c>
      <c r="G184" s="914">
        <f t="shared" si="21"/>
        <v>11.7</v>
      </c>
      <c r="H184" s="914">
        <f t="shared" si="21"/>
        <v>16.5</v>
      </c>
      <c r="I184" s="914">
        <f t="shared" si="21"/>
        <v>0</v>
      </c>
      <c r="J184" s="914">
        <f t="shared" si="21"/>
        <v>5</v>
      </c>
      <c r="K184" s="914">
        <f t="shared" si="21"/>
        <v>0</v>
      </c>
      <c r="L184" s="966">
        <f t="shared" si="21"/>
        <v>0</v>
      </c>
      <c r="M184" s="914">
        <f t="shared" si="21"/>
        <v>75</v>
      </c>
      <c r="N184" s="914">
        <f t="shared" si="21"/>
        <v>71.06</v>
      </c>
      <c r="O184" s="971">
        <f t="shared" si="21"/>
        <v>24.6</v>
      </c>
      <c r="P184" s="662">
        <v>29.4</v>
      </c>
      <c r="Q184" s="96"/>
      <c r="R184" s="96"/>
      <c r="S184" s="96"/>
    </row>
    <row r="185" spans="1:19" ht="10.5" customHeight="1">
      <c r="A185" s="83"/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46"/>
      <c r="N185" s="46"/>
      <c r="O185" s="46"/>
      <c r="P185" s="661"/>
      <c r="Q185" s="46"/>
      <c r="R185" s="46"/>
      <c r="S185" s="46"/>
    </row>
    <row r="186" spans="1:19" ht="10.5" customHeight="1">
      <c r="A186" s="83"/>
      <c r="B186" s="83"/>
      <c r="C186" s="415"/>
      <c r="D186" s="415"/>
      <c r="E186" s="415"/>
      <c r="F186" s="415"/>
      <c r="G186" s="415"/>
      <c r="H186" s="415"/>
      <c r="I186" s="415"/>
      <c r="J186" s="415"/>
      <c r="K186" s="415"/>
      <c r="L186" s="415"/>
      <c r="M186" s="363"/>
      <c r="N186" s="363"/>
      <c r="O186" s="363"/>
      <c r="P186" s="660"/>
      <c r="Q186" s="46"/>
      <c r="R186" s="46"/>
      <c r="S186" s="46"/>
    </row>
    <row r="187" spans="1:19" ht="16.5" thickBot="1">
      <c r="A187" s="371" t="s">
        <v>44</v>
      </c>
      <c r="B187" s="401"/>
      <c r="C187" s="401"/>
      <c r="D187" s="83"/>
      <c r="E187" s="83"/>
      <c r="F187" s="83"/>
      <c r="G187" s="83"/>
      <c r="H187" s="83"/>
      <c r="I187" s="83"/>
      <c r="J187" s="403"/>
      <c r="K187" s="403"/>
      <c r="L187" s="403"/>
      <c r="M187" s="46"/>
      <c r="N187" s="46"/>
      <c r="O187" s="46"/>
      <c r="P187" s="661"/>
      <c r="Q187" s="46"/>
      <c r="R187" s="46"/>
      <c r="S187" s="46"/>
    </row>
    <row r="188" spans="1:19" ht="19.5" customHeight="1">
      <c r="A188" s="1273" t="s">
        <v>14</v>
      </c>
      <c r="B188" s="1309" t="s">
        <v>25</v>
      </c>
      <c r="C188" s="1286"/>
      <c r="D188" s="1286"/>
      <c r="E188" s="1286"/>
      <c r="F188" s="1310" t="s">
        <v>15</v>
      </c>
      <c r="G188" s="1279" t="s">
        <v>0</v>
      </c>
      <c r="H188" s="1281" t="s">
        <v>26</v>
      </c>
      <c r="I188" s="1281"/>
      <c r="J188" s="1281"/>
      <c r="K188" s="1281"/>
      <c r="L188" s="1316"/>
      <c r="M188" s="1275" t="s">
        <v>204</v>
      </c>
      <c r="N188" s="351" t="s">
        <v>28</v>
      </c>
      <c r="O188" s="340" t="s">
        <v>17</v>
      </c>
      <c r="P188" s="656"/>
      <c r="Q188" s="46"/>
      <c r="R188" s="46"/>
      <c r="S188" s="46"/>
    </row>
    <row r="189" spans="1:19" ht="20.25" thickBot="1">
      <c r="A189" s="1274"/>
      <c r="B189" s="352" t="s">
        <v>18</v>
      </c>
      <c r="C189" s="333" t="s">
        <v>19</v>
      </c>
      <c r="D189" s="333" t="s">
        <v>11</v>
      </c>
      <c r="E189" s="333" t="s">
        <v>20</v>
      </c>
      <c r="F189" s="1311"/>
      <c r="G189" s="1280"/>
      <c r="H189" s="21" t="s">
        <v>12</v>
      </c>
      <c r="I189" s="21" t="s">
        <v>13</v>
      </c>
      <c r="J189" s="21" t="s">
        <v>21</v>
      </c>
      <c r="K189" s="21" t="s">
        <v>22</v>
      </c>
      <c r="L189" s="22" t="s">
        <v>23</v>
      </c>
      <c r="M189" s="1276"/>
      <c r="N189" s="352" t="s">
        <v>189</v>
      </c>
      <c r="O189" s="383" t="s">
        <v>189</v>
      </c>
      <c r="P189" s="656"/>
      <c r="Q189" s="46"/>
      <c r="R189" s="46"/>
      <c r="S189" s="46"/>
    </row>
    <row r="190" spans="1:19" ht="12.75" customHeight="1">
      <c r="A190" s="136" t="s">
        <v>27</v>
      </c>
      <c r="B190" s="712">
        <v>0</v>
      </c>
      <c r="C190" s="712">
        <v>0</v>
      </c>
      <c r="D190" s="712">
        <v>0</v>
      </c>
      <c r="E190" s="712">
        <v>0</v>
      </c>
      <c r="F190" s="712">
        <v>13.35</v>
      </c>
      <c r="G190" s="712">
        <v>0</v>
      </c>
      <c r="H190" s="712">
        <v>0</v>
      </c>
      <c r="I190" s="712">
        <v>0</v>
      </c>
      <c r="J190" s="712">
        <v>0</v>
      </c>
      <c r="K190" s="712">
        <v>0</v>
      </c>
      <c r="L190" s="712">
        <v>0</v>
      </c>
      <c r="M190" s="736">
        <v>0</v>
      </c>
      <c r="N190" s="735">
        <v>0</v>
      </c>
      <c r="O190" s="736">
        <v>3.7</v>
      </c>
      <c r="P190" s="658"/>
      <c r="Q190" s="46"/>
      <c r="R190" s="46"/>
      <c r="S190" s="46"/>
    </row>
    <row r="191" spans="1:19" ht="12.75" customHeight="1">
      <c r="A191" s="137" t="s">
        <v>89</v>
      </c>
      <c r="B191" s="714">
        <v>0</v>
      </c>
      <c r="C191" s="714">
        <v>0</v>
      </c>
      <c r="D191" s="714">
        <v>0</v>
      </c>
      <c r="E191" s="714">
        <v>165</v>
      </c>
      <c r="F191" s="714">
        <v>69.75</v>
      </c>
      <c r="G191" s="714">
        <v>18</v>
      </c>
      <c r="H191" s="714">
        <v>0</v>
      </c>
      <c r="I191" s="714">
        <v>0</v>
      </c>
      <c r="J191" s="714">
        <v>8</v>
      </c>
      <c r="K191" s="714">
        <v>0</v>
      </c>
      <c r="L191" s="714">
        <v>0</v>
      </c>
      <c r="M191" s="739">
        <v>71</v>
      </c>
      <c r="N191" s="738">
        <v>95.46</v>
      </c>
      <c r="O191" s="739">
        <v>42.9</v>
      </c>
      <c r="P191" s="658"/>
      <c r="Q191" s="46"/>
      <c r="R191" s="46"/>
      <c r="S191" s="46"/>
    </row>
    <row r="192" spans="1:19" ht="12.75" customHeight="1">
      <c r="A192" s="137" t="s">
        <v>3</v>
      </c>
      <c r="B192" s="714">
        <v>16</v>
      </c>
      <c r="C192" s="714">
        <v>0</v>
      </c>
      <c r="D192" s="714">
        <v>0</v>
      </c>
      <c r="E192" s="714">
        <v>222</v>
      </c>
      <c r="F192" s="714">
        <v>81</v>
      </c>
      <c r="G192" s="714">
        <v>0</v>
      </c>
      <c r="H192" s="714">
        <v>0</v>
      </c>
      <c r="I192" s="714">
        <v>0</v>
      </c>
      <c r="J192" s="714">
        <v>0</v>
      </c>
      <c r="K192" s="714">
        <v>0</v>
      </c>
      <c r="L192" s="714">
        <v>0</v>
      </c>
      <c r="M192" s="739">
        <v>76</v>
      </c>
      <c r="N192" s="738">
        <v>120</v>
      </c>
      <c r="O192" s="739">
        <v>31.9</v>
      </c>
      <c r="P192" s="658"/>
      <c r="Q192" s="46"/>
      <c r="R192" s="46"/>
      <c r="S192" s="46"/>
    </row>
    <row r="193" spans="1:19" ht="13.5" customHeight="1" thickBot="1">
      <c r="A193" s="138" t="s">
        <v>88</v>
      </c>
      <c r="B193" s="715">
        <v>0</v>
      </c>
      <c r="C193" s="715">
        <v>0</v>
      </c>
      <c r="D193" s="715">
        <v>41.2</v>
      </c>
      <c r="E193" s="715">
        <v>0</v>
      </c>
      <c r="F193" s="715">
        <v>17.92</v>
      </c>
      <c r="G193" s="715">
        <v>0</v>
      </c>
      <c r="H193" s="715">
        <v>0</v>
      </c>
      <c r="I193" s="715">
        <v>0</v>
      </c>
      <c r="J193" s="715">
        <v>0</v>
      </c>
      <c r="K193" s="715">
        <v>0</v>
      </c>
      <c r="L193" s="715">
        <v>0</v>
      </c>
      <c r="M193" s="742">
        <v>0</v>
      </c>
      <c r="N193" s="741">
        <v>0</v>
      </c>
      <c r="O193" s="742">
        <v>3.7</v>
      </c>
      <c r="P193" s="658"/>
      <c r="Q193" s="46"/>
      <c r="R193" s="46"/>
      <c r="S193" s="46"/>
    </row>
    <row r="194" spans="1:19" ht="13.5" customHeight="1" thickBot="1">
      <c r="A194" s="45" t="s">
        <v>9</v>
      </c>
      <c r="B194" s="755">
        <f aca="true" t="shared" si="22" ref="B194:O194">SUM(B190:B193)</f>
        <v>16</v>
      </c>
      <c r="C194" s="751">
        <f t="shared" si="22"/>
        <v>0</v>
      </c>
      <c r="D194" s="751">
        <f t="shared" si="22"/>
        <v>41.2</v>
      </c>
      <c r="E194" s="751">
        <f t="shared" si="22"/>
        <v>387</v>
      </c>
      <c r="F194" s="752">
        <f t="shared" si="22"/>
        <v>182.01999999999998</v>
      </c>
      <c r="G194" s="751">
        <f t="shared" si="22"/>
        <v>18</v>
      </c>
      <c r="H194" s="751">
        <f t="shared" si="22"/>
        <v>0</v>
      </c>
      <c r="I194" s="751">
        <f t="shared" si="22"/>
        <v>0</v>
      </c>
      <c r="J194" s="751">
        <f t="shared" si="22"/>
        <v>8</v>
      </c>
      <c r="K194" s="751">
        <f t="shared" si="22"/>
        <v>0</v>
      </c>
      <c r="L194" s="753">
        <f t="shared" si="22"/>
        <v>0</v>
      </c>
      <c r="M194" s="754">
        <f>SUM(M190:M193)</f>
        <v>147</v>
      </c>
      <c r="N194" s="755">
        <f t="shared" si="22"/>
        <v>215.45999999999998</v>
      </c>
      <c r="O194" s="754">
        <f t="shared" si="22"/>
        <v>82.2</v>
      </c>
      <c r="P194" s="662"/>
      <c r="Q194" s="96"/>
      <c r="R194" s="96"/>
      <c r="S194" s="96"/>
    </row>
    <row r="195" spans="1:19" ht="6.75" customHeight="1">
      <c r="A195" s="46"/>
      <c r="B195" s="909"/>
      <c r="C195" s="909"/>
      <c r="D195" s="909"/>
      <c r="E195" s="909"/>
      <c r="F195" s="909"/>
      <c r="G195" s="909"/>
      <c r="H195" s="909"/>
      <c r="I195" s="909"/>
      <c r="J195" s="909"/>
      <c r="K195" s="909"/>
      <c r="L195" s="909"/>
      <c r="M195" s="909"/>
      <c r="N195" s="909"/>
      <c r="O195" s="909"/>
      <c r="P195" s="661"/>
      <c r="Q195" s="46"/>
      <c r="R195" s="46"/>
      <c r="S195" s="46"/>
    </row>
    <row r="196" spans="1:19" ht="16.5" thickBot="1">
      <c r="A196" s="134" t="s">
        <v>68</v>
      </c>
      <c r="B196" s="61"/>
      <c r="C196" s="61"/>
      <c r="D196" s="346"/>
      <c r="E196" s="346"/>
      <c r="F196" s="346"/>
      <c r="G196" s="346"/>
      <c r="H196" s="346"/>
      <c r="I196" s="46"/>
      <c r="J196" s="128"/>
      <c r="K196" s="128"/>
      <c r="L196" s="128"/>
      <c r="M196" s="46"/>
      <c r="N196" s="46"/>
      <c r="O196" s="46"/>
      <c r="P196" s="661"/>
      <c r="Q196" s="46"/>
      <c r="R196" s="46"/>
      <c r="S196" s="46"/>
    </row>
    <row r="197" spans="1:19" ht="19.5" customHeight="1">
      <c r="A197" s="1273" t="s">
        <v>14</v>
      </c>
      <c r="B197" s="1286" t="s">
        <v>25</v>
      </c>
      <c r="C197" s="1286"/>
      <c r="D197" s="1286"/>
      <c r="E197" s="1286"/>
      <c r="F197" s="1310" t="s">
        <v>15</v>
      </c>
      <c r="G197" s="1279" t="s">
        <v>0</v>
      </c>
      <c r="H197" s="1281" t="s">
        <v>26</v>
      </c>
      <c r="I197" s="1281"/>
      <c r="J197" s="1281"/>
      <c r="K197" s="1281"/>
      <c r="L197" s="1316"/>
      <c r="M197" s="1275" t="s">
        <v>204</v>
      </c>
      <c r="N197" s="351" t="s">
        <v>28</v>
      </c>
      <c r="O197" s="340" t="s">
        <v>17</v>
      </c>
      <c r="P197" s="656"/>
      <c r="Q197" s="46"/>
      <c r="R197" s="46"/>
      <c r="S197" s="46"/>
    </row>
    <row r="198" spans="1:19" ht="20.25" thickBot="1">
      <c r="A198" s="1274"/>
      <c r="B198" s="332" t="s">
        <v>18</v>
      </c>
      <c r="C198" s="333" t="s">
        <v>19</v>
      </c>
      <c r="D198" s="333" t="s">
        <v>11</v>
      </c>
      <c r="E198" s="333" t="s">
        <v>20</v>
      </c>
      <c r="F198" s="1311"/>
      <c r="G198" s="1280"/>
      <c r="H198" s="21" t="s">
        <v>12</v>
      </c>
      <c r="I198" s="21" t="s">
        <v>13</v>
      </c>
      <c r="J198" s="21" t="s">
        <v>21</v>
      </c>
      <c r="K198" s="21" t="s">
        <v>22</v>
      </c>
      <c r="L198" s="22" t="s">
        <v>23</v>
      </c>
      <c r="M198" s="1276"/>
      <c r="N198" s="352" t="s">
        <v>189</v>
      </c>
      <c r="O198" s="383" t="s">
        <v>189</v>
      </c>
      <c r="P198" s="656"/>
      <c r="Q198" s="46"/>
      <c r="R198" s="46"/>
      <c r="S198" s="46"/>
    </row>
    <row r="199" spans="1:19" ht="12.75" customHeight="1">
      <c r="A199" s="136" t="s">
        <v>27</v>
      </c>
      <c r="B199" s="712">
        <v>0</v>
      </c>
      <c r="C199" s="712">
        <v>0</v>
      </c>
      <c r="D199" s="712">
        <v>0</v>
      </c>
      <c r="E199" s="712">
        <v>0</v>
      </c>
      <c r="F199" s="712">
        <v>20.9</v>
      </c>
      <c r="G199" s="712">
        <v>0</v>
      </c>
      <c r="H199" s="712">
        <v>0</v>
      </c>
      <c r="I199" s="712">
        <v>0</v>
      </c>
      <c r="J199" s="712">
        <v>0</v>
      </c>
      <c r="K199" s="712">
        <v>0</v>
      </c>
      <c r="L199" s="712">
        <v>0</v>
      </c>
      <c r="M199" s="736">
        <v>0</v>
      </c>
      <c r="N199" s="735">
        <v>0</v>
      </c>
      <c r="O199" s="736">
        <v>3.6</v>
      </c>
      <c r="P199" s="658"/>
      <c r="Q199" s="46"/>
      <c r="R199" s="46"/>
      <c r="S199" s="46"/>
    </row>
    <row r="200" spans="1:19" ht="12.75" customHeight="1">
      <c r="A200" s="137" t="s">
        <v>89</v>
      </c>
      <c r="B200" s="714">
        <v>18</v>
      </c>
      <c r="C200" s="714">
        <v>0</v>
      </c>
      <c r="D200" s="714">
        <v>0</v>
      </c>
      <c r="E200" s="714">
        <v>111</v>
      </c>
      <c r="F200" s="714">
        <v>62.25</v>
      </c>
      <c r="G200" s="714">
        <v>36.5</v>
      </c>
      <c r="H200" s="714">
        <v>0</v>
      </c>
      <c r="I200" s="714">
        <v>0</v>
      </c>
      <c r="J200" s="714">
        <v>0</v>
      </c>
      <c r="K200" s="714">
        <v>0</v>
      </c>
      <c r="L200" s="714">
        <v>0</v>
      </c>
      <c r="M200" s="739">
        <v>112</v>
      </c>
      <c r="N200" s="738">
        <v>82.28</v>
      </c>
      <c r="O200" s="739">
        <v>38.6</v>
      </c>
      <c r="P200" s="658"/>
      <c r="Q200" s="46"/>
      <c r="R200" s="46"/>
      <c r="S200" s="46"/>
    </row>
    <row r="201" spans="1:19" ht="12.75" customHeight="1">
      <c r="A201" s="137" t="s">
        <v>3</v>
      </c>
      <c r="B201" s="714">
        <v>55.5</v>
      </c>
      <c r="C201" s="714">
        <v>0</v>
      </c>
      <c r="D201" s="714">
        <v>0</v>
      </c>
      <c r="E201" s="714">
        <v>109.5</v>
      </c>
      <c r="F201" s="714">
        <v>71.5</v>
      </c>
      <c r="G201" s="714">
        <v>36</v>
      </c>
      <c r="H201" s="714">
        <v>0</v>
      </c>
      <c r="I201" s="714">
        <v>0</v>
      </c>
      <c r="J201" s="714">
        <v>0</v>
      </c>
      <c r="K201" s="714">
        <v>0</v>
      </c>
      <c r="L201" s="714">
        <v>18.5</v>
      </c>
      <c r="M201" s="739">
        <v>119</v>
      </c>
      <c r="N201" s="738">
        <v>101.32</v>
      </c>
      <c r="O201" s="739">
        <v>32.4</v>
      </c>
      <c r="P201" s="658"/>
      <c r="Q201" s="46"/>
      <c r="R201" s="46"/>
      <c r="S201" s="46"/>
    </row>
    <row r="202" spans="1:19" ht="13.5" customHeight="1" thickBot="1">
      <c r="A202" s="138" t="s">
        <v>88</v>
      </c>
      <c r="B202" s="715">
        <v>0</v>
      </c>
      <c r="C202" s="715">
        <v>0</v>
      </c>
      <c r="D202" s="715">
        <v>0</v>
      </c>
      <c r="E202" s="715">
        <v>0</v>
      </c>
      <c r="F202" s="715">
        <v>17.92</v>
      </c>
      <c r="G202" s="715">
        <v>0</v>
      </c>
      <c r="H202" s="715">
        <v>0</v>
      </c>
      <c r="I202" s="715">
        <v>0</v>
      </c>
      <c r="J202" s="715">
        <v>0</v>
      </c>
      <c r="K202" s="715">
        <v>0</v>
      </c>
      <c r="L202" s="715">
        <v>0</v>
      </c>
      <c r="M202" s="742">
        <v>0</v>
      </c>
      <c r="N202" s="741">
        <v>0</v>
      </c>
      <c r="O202" s="742">
        <v>3.6</v>
      </c>
      <c r="P202" s="658"/>
      <c r="Q202" s="46"/>
      <c r="R202" s="46"/>
      <c r="S202" s="46"/>
    </row>
    <row r="203" spans="1:19" ht="13.5" customHeight="1" thickBot="1">
      <c r="A203" s="45" t="s">
        <v>9</v>
      </c>
      <c r="B203" s="750">
        <f aca="true" t="shared" si="23" ref="B203:O203">SUM(B199:B202)</f>
        <v>73.5</v>
      </c>
      <c r="C203" s="751">
        <f t="shared" si="23"/>
        <v>0</v>
      </c>
      <c r="D203" s="751">
        <f t="shared" si="23"/>
        <v>0</v>
      </c>
      <c r="E203" s="751">
        <f t="shared" si="23"/>
        <v>220.5</v>
      </c>
      <c r="F203" s="752">
        <f t="shared" si="23"/>
        <v>172.57</v>
      </c>
      <c r="G203" s="751">
        <f t="shared" si="23"/>
        <v>72.5</v>
      </c>
      <c r="H203" s="751">
        <f t="shared" si="23"/>
        <v>0</v>
      </c>
      <c r="I203" s="751">
        <f t="shared" si="23"/>
        <v>0</v>
      </c>
      <c r="J203" s="751">
        <f t="shared" si="23"/>
        <v>0</v>
      </c>
      <c r="K203" s="751">
        <f t="shared" si="23"/>
        <v>0</v>
      </c>
      <c r="L203" s="753">
        <f t="shared" si="23"/>
        <v>18.5</v>
      </c>
      <c r="M203" s="754">
        <f>SUM(M199:M202)</f>
        <v>231</v>
      </c>
      <c r="N203" s="755">
        <f t="shared" si="23"/>
        <v>183.6</v>
      </c>
      <c r="O203" s="754">
        <f t="shared" si="23"/>
        <v>78.19999999999999</v>
      </c>
      <c r="P203" s="662"/>
      <c r="Q203" s="96"/>
      <c r="R203" s="96"/>
      <c r="S203" s="96"/>
    </row>
    <row r="204" spans="1:19" ht="3.75" customHeight="1">
      <c r="A204" s="46"/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661"/>
      <c r="Q204" s="46"/>
      <c r="R204" s="46"/>
      <c r="S204" s="46"/>
    </row>
    <row r="205" spans="1:19" ht="16.5" thickBot="1">
      <c r="A205" s="134" t="s">
        <v>69</v>
      </c>
      <c r="B205" s="744"/>
      <c r="C205" s="744"/>
      <c r="D205" s="745"/>
      <c r="E205" s="745"/>
      <c r="F205" s="745"/>
      <c r="G205" s="745"/>
      <c r="H205" s="745"/>
      <c r="I205" s="94"/>
      <c r="J205" s="746"/>
      <c r="K205" s="746"/>
      <c r="L205" s="746"/>
      <c r="M205" s="94"/>
      <c r="N205" s="94"/>
      <c r="O205" s="94"/>
      <c r="P205" s="661"/>
      <c r="Q205" s="46"/>
      <c r="R205" s="46"/>
      <c r="S205" s="46"/>
    </row>
    <row r="206" spans="1:19" ht="19.5" customHeight="1">
      <c r="A206" s="1273" t="s">
        <v>14</v>
      </c>
      <c r="B206" s="1284" t="s">
        <v>25</v>
      </c>
      <c r="C206" s="1284"/>
      <c r="D206" s="1284"/>
      <c r="E206" s="1284"/>
      <c r="F206" s="1321" t="s">
        <v>15</v>
      </c>
      <c r="G206" s="1319" t="s">
        <v>0</v>
      </c>
      <c r="H206" s="1317" t="s">
        <v>26</v>
      </c>
      <c r="I206" s="1317"/>
      <c r="J206" s="1317"/>
      <c r="K206" s="1317"/>
      <c r="L206" s="1318"/>
      <c r="M206" s="1275" t="s">
        <v>204</v>
      </c>
      <c r="N206" s="747" t="s">
        <v>28</v>
      </c>
      <c r="O206" s="719" t="s">
        <v>17</v>
      </c>
      <c r="P206" s="656"/>
      <c r="Q206" s="46"/>
      <c r="R206" s="46"/>
      <c r="S206" s="46"/>
    </row>
    <row r="207" spans="1:19" ht="20.25" thickBot="1">
      <c r="A207" s="1274"/>
      <c r="B207" s="748" t="s">
        <v>18</v>
      </c>
      <c r="C207" s="749" t="s">
        <v>19</v>
      </c>
      <c r="D207" s="749" t="s">
        <v>11</v>
      </c>
      <c r="E207" s="749" t="s">
        <v>20</v>
      </c>
      <c r="F207" s="1322"/>
      <c r="G207" s="1320"/>
      <c r="H207" s="725" t="s">
        <v>12</v>
      </c>
      <c r="I207" s="725" t="s">
        <v>13</v>
      </c>
      <c r="J207" s="725" t="s">
        <v>21</v>
      </c>
      <c r="K207" s="725" t="s">
        <v>22</v>
      </c>
      <c r="L207" s="726" t="s">
        <v>23</v>
      </c>
      <c r="M207" s="1276"/>
      <c r="N207" s="352" t="s">
        <v>189</v>
      </c>
      <c r="O207" s="383" t="s">
        <v>189</v>
      </c>
      <c r="P207" s="656"/>
      <c r="Q207" s="46"/>
      <c r="R207" s="46"/>
      <c r="S207" s="46"/>
    </row>
    <row r="208" spans="1:19" ht="12.75" customHeight="1">
      <c r="A208" s="136" t="s">
        <v>27</v>
      </c>
      <c r="B208" s="712">
        <v>0</v>
      </c>
      <c r="C208" s="712">
        <v>0</v>
      </c>
      <c r="D208" s="712">
        <v>0</v>
      </c>
      <c r="E208" s="712">
        <v>0</v>
      </c>
      <c r="F208" s="712">
        <v>2.88</v>
      </c>
      <c r="G208" s="712">
        <v>0</v>
      </c>
      <c r="H208" s="712">
        <v>0</v>
      </c>
      <c r="I208" s="712">
        <v>0</v>
      </c>
      <c r="J208" s="712">
        <v>0</v>
      </c>
      <c r="K208" s="712">
        <v>0</v>
      </c>
      <c r="L208" s="712">
        <v>0</v>
      </c>
      <c r="M208" s="736">
        <v>0</v>
      </c>
      <c r="N208" s="735">
        <v>0</v>
      </c>
      <c r="O208" s="736">
        <v>3.2</v>
      </c>
      <c r="P208" s="658"/>
      <c r="Q208" s="46"/>
      <c r="R208" s="46"/>
      <c r="S208" s="46"/>
    </row>
    <row r="209" spans="1:19" ht="12.75" customHeight="1">
      <c r="A209" s="137" t="s">
        <v>89</v>
      </c>
      <c r="B209" s="714">
        <v>109</v>
      </c>
      <c r="C209" s="714">
        <v>0</v>
      </c>
      <c r="D209" s="714">
        <v>0</v>
      </c>
      <c r="E209" s="714">
        <v>19</v>
      </c>
      <c r="F209" s="714">
        <v>99</v>
      </c>
      <c r="G209" s="714">
        <v>17.64</v>
      </c>
      <c r="H209" s="714">
        <v>0</v>
      </c>
      <c r="I209" s="714">
        <v>0</v>
      </c>
      <c r="J209" s="714">
        <v>45</v>
      </c>
      <c r="K209" s="714">
        <v>0</v>
      </c>
      <c r="L209" s="714">
        <v>0</v>
      </c>
      <c r="M209" s="739">
        <v>67.9</v>
      </c>
      <c r="N209" s="738">
        <v>83.16</v>
      </c>
      <c r="O209" s="739">
        <v>55.4</v>
      </c>
      <c r="P209" s="658"/>
      <c r="Q209" s="46"/>
      <c r="R209" s="46"/>
      <c r="S209" s="46"/>
    </row>
    <row r="210" spans="1:19" ht="12.75" customHeight="1">
      <c r="A210" s="137" t="s">
        <v>3</v>
      </c>
      <c r="B210" s="714">
        <v>55</v>
      </c>
      <c r="C210" s="714">
        <v>0</v>
      </c>
      <c r="D210" s="714">
        <v>0</v>
      </c>
      <c r="E210" s="714">
        <v>163.5</v>
      </c>
      <c r="F210" s="714">
        <v>81</v>
      </c>
      <c r="G210" s="714">
        <v>17.64</v>
      </c>
      <c r="H210" s="714">
        <v>0</v>
      </c>
      <c r="I210" s="714">
        <v>0</v>
      </c>
      <c r="J210" s="714">
        <v>69.4</v>
      </c>
      <c r="K210" s="714">
        <v>0</v>
      </c>
      <c r="L210" s="714">
        <v>0</v>
      </c>
      <c r="M210" s="739">
        <v>73</v>
      </c>
      <c r="N210" s="738">
        <v>120.96</v>
      </c>
      <c r="O210" s="739">
        <v>52</v>
      </c>
      <c r="P210" s="658"/>
      <c r="Q210" s="46"/>
      <c r="R210" s="46"/>
      <c r="S210" s="46"/>
    </row>
    <row r="211" spans="1:19" ht="13.5" customHeight="1" thickBot="1">
      <c r="A211" s="138" t="s">
        <v>88</v>
      </c>
      <c r="B211" s="715">
        <v>0</v>
      </c>
      <c r="C211" s="715">
        <v>0</v>
      </c>
      <c r="D211" s="715">
        <v>0</v>
      </c>
      <c r="E211" s="715">
        <v>0</v>
      </c>
      <c r="F211" s="715">
        <v>17.28</v>
      </c>
      <c r="G211" s="715">
        <v>0</v>
      </c>
      <c r="H211" s="715">
        <v>0</v>
      </c>
      <c r="I211" s="715">
        <v>0</v>
      </c>
      <c r="J211" s="715">
        <v>0</v>
      </c>
      <c r="K211" s="715">
        <v>0</v>
      </c>
      <c r="L211" s="715">
        <v>0</v>
      </c>
      <c r="M211" s="742">
        <v>0</v>
      </c>
      <c r="N211" s="741">
        <v>0</v>
      </c>
      <c r="O211" s="742">
        <v>3.2</v>
      </c>
      <c r="P211" s="658"/>
      <c r="Q211" s="46"/>
      <c r="R211" s="46"/>
      <c r="S211" s="46"/>
    </row>
    <row r="212" spans="1:19" ht="13.5" customHeight="1" thickBot="1">
      <c r="A212" s="45" t="s">
        <v>9</v>
      </c>
      <c r="B212" s="750">
        <f aca="true" t="shared" si="24" ref="B212:O212">SUM(B208:B211)</f>
        <v>164</v>
      </c>
      <c r="C212" s="751">
        <f t="shared" si="24"/>
        <v>0</v>
      </c>
      <c r="D212" s="751">
        <f t="shared" si="24"/>
        <v>0</v>
      </c>
      <c r="E212" s="751">
        <f t="shared" si="24"/>
        <v>182.5</v>
      </c>
      <c r="F212" s="752">
        <f t="shared" si="24"/>
        <v>200.16</v>
      </c>
      <c r="G212" s="751">
        <f t="shared" si="24"/>
        <v>35.28</v>
      </c>
      <c r="H212" s="751">
        <f t="shared" si="24"/>
        <v>0</v>
      </c>
      <c r="I212" s="751">
        <f t="shared" si="24"/>
        <v>0</v>
      </c>
      <c r="J212" s="751">
        <f t="shared" si="24"/>
        <v>114.4</v>
      </c>
      <c r="K212" s="751">
        <f t="shared" si="24"/>
        <v>0</v>
      </c>
      <c r="L212" s="753">
        <f t="shared" si="24"/>
        <v>0</v>
      </c>
      <c r="M212" s="754">
        <f>SUM(M208:M211)</f>
        <v>140.9</v>
      </c>
      <c r="N212" s="755">
        <f t="shared" si="24"/>
        <v>204.12</v>
      </c>
      <c r="O212" s="754">
        <f t="shared" si="24"/>
        <v>113.8</v>
      </c>
      <c r="P212" s="662"/>
      <c r="Q212" s="96"/>
      <c r="R212" s="96"/>
      <c r="S212" s="96"/>
    </row>
    <row r="213" spans="1:19" ht="3.75" customHeight="1">
      <c r="A213" s="46"/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661"/>
      <c r="Q213" s="46"/>
      <c r="R213" s="46"/>
      <c r="S213" s="46"/>
    </row>
    <row r="214" spans="1:19" ht="5.25" customHeight="1">
      <c r="A214" s="42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662"/>
      <c r="Q214" s="96"/>
      <c r="R214" s="96"/>
      <c r="S214" s="96"/>
    </row>
    <row r="215" spans="1:19" ht="16.5" thickBot="1">
      <c r="A215" s="371" t="s">
        <v>197</v>
      </c>
      <c r="B215" s="401"/>
      <c r="C215" s="61"/>
      <c r="D215" s="346"/>
      <c r="E215" s="346"/>
      <c r="F215" s="346"/>
      <c r="G215" s="346"/>
      <c r="H215" s="346"/>
      <c r="I215" s="46"/>
      <c r="J215" s="128"/>
      <c r="K215" s="128"/>
      <c r="L215" s="128"/>
      <c r="M215" s="46"/>
      <c r="N215" s="46"/>
      <c r="O215" s="46"/>
      <c r="P215" s="661"/>
      <c r="Q215" s="96"/>
      <c r="R215" s="96"/>
      <c r="S215" s="96"/>
    </row>
    <row r="216" spans="1:19" ht="19.5" customHeight="1">
      <c r="A216" s="1273" t="s">
        <v>14</v>
      </c>
      <c r="B216" s="1309" t="s">
        <v>25</v>
      </c>
      <c r="C216" s="1286"/>
      <c r="D216" s="1286"/>
      <c r="E216" s="1282"/>
      <c r="F216" s="1288" t="s">
        <v>15</v>
      </c>
      <c r="G216" s="1288" t="s">
        <v>0</v>
      </c>
      <c r="H216" s="1312" t="s">
        <v>26</v>
      </c>
      <c r="I216" s="1286"/>
      <c r="J216" s="1286"/>
      <c r="K216" s="1286"/>
      <c r="L216" s="1313"/>
      <c r="M216" s="1275" t="s">
        <v>204</v>
      </c>
      <c r="N216" s="351" t="s">
        <v>28</v>
      </c>
      <c r="O216" s="340" t="s">
        <v>17</v>
      </c>
      <c r="P216" s="656"/>
      <c r="Q216" s="96"/>
      <c r="R216" s="96"/>
      <c r="S216" s="96"/>
    </row>
    <row r="217" spans="1:19" ht="20.25" thickBot="1">
      <c r="A217" s="1274"/>
      <c r="B217" s="332" t="s">
        <v>18</v>
      </c>
      <c r="C217" s="333" t="s">
        <v>19</v>
      </c>
      <c r="D217" s="333" t="s">
        <v>11</v>
      </c>
      <c r="E217" s="333" t="s">
        <v>20</v>
      </c>
      <c r="F217" s="1289"/>
      <c r="G217" s="1289"/>
      <c r="H217" s="21" t="s">
        <v>12</v>
      </c>
      <c r="I217" s="21" t="s">
        <v>13</v>
      </c>
      <c r="J217" s="21" t="s">
        <v>21</v>
      </c>
      <c r="K217" s="21" t="s">
        <v>22</v>
      </c>
      <c r="L217" s="22" t="s">
        <v>23</v>
      </c>
      <c r="M217" s="1276"/>
      <c r="N217" s="352" t="s">
        <v>189</v>
      </c>
      <c r="O217" s="352" t="s">
        <v>189</v>
      </c>
      <c r="P217" s="656"/>
      <c r="Q217" s="96"/>
      <c r="R217" s="96"/>
      <c r="S217" s="96"/>
    </row>
    <row r="218" spans="1:19" ht="12.75" customHeight="1">
      <c r="A218" s="137" t="s">
        <v>89</v>
      </c>
      <c r="B218" s="714">
        <v>0</v>
      </c>
      <c r="C218" s="714">
        <v>0</v>
      </c>
      <c r="D218" s="74">
        <v>30.58</v>
      </c>
      <c r="E218" s="714">
        <v>0</v>
      </c>
      <c r="F218" s="74">
        <v>16.23</v>
      </c>
      <c r="G218" s="74">
        <v>28.59</v>
      </c>
      <c r="H218" s="714">
        <v>0</v>
      </c>
      <c r="I218" s="714">
        <v>0</v>
      </c>
      <c r="J218" s="714">
        <v>0</v>
      </c>
      <c r="K218" s="714">
        <v>0</v>
      </c>
      <c r="L218" s="714">
        <v>0</v>
      </c>
      <c r="M218" s="739">
        <v>89</v>
      </c>
      <c r="N218" s="350">
        <v>19.6</v>
      </c>
      <c r="O218" s="330">
        <v>24.5</v>
      </c>
      <c r="P218" s="658"/>
      <c r="Q218" s="96"/>
      <c r="R218" s="96"/>
      <c r="S218" s="96"/>
    </row>
    <row r="219" spans="1:19" ht="12.75" customHeight="1">
      <c r="A219" s="137" t="s">
        <v>3</v>
      </c>
      <c r="B219" s="714">
        <v>0</v>
      </c>
      <c r="C219" s="714">
        <v>0</v>
      </c>
      <c r="D219" s="74">
        <v>34.16</v>
      </c>
      <c r="E219" s="714">
        <v>0</v>
      </c>
      <c r="F219" s="74">
        <v>31.92</v>
      </c>
      <c r="G219" s="74">
        <v>6.24</v>
      </c>
      <c r="H219" s="714">
        <v>0</v>
      </c>
      <c r="I219" s="714">
        <v>0</v>
      </c>
      <c r="J219" s="714">
        <v>0</v>
      </c>
      <c r="K219" s="714">
        <v>0</v>
      </c>
      <c r="L219" s="714">
        <v>0</v>
      </c>
      <c r="M219" s="739">
        <v>70.5</v>
      </c>
      <c r="N219" s="350">
        <v>29.4</v>
      </c>
      <c r="O219" s="330">
        <v>12</v>
      </c>
      <c r="P219" s="658"/>
      <c r="Q219" s="96"/>
      <c r="R219" s="96"/>
      <c r="S219" s="96"/>
    </row>
    <row r="220" spans="1:19" ht="13.5" customHeight="1" thickBot="1">
      <c r="A220" s="141" t="s">
        <v>9</v>
      </c>
      <c r="B220" s="341">
        <f aca="true" t="shared" si="25" ref="B220:O220">SUM(B218:B219)</f>
        <v>0</v>
      </c>
      <c r="C220" s="342">
        <f t="shared" si="25"/>
        <v>0</v>
      </c>
      <c r="D220" s="342">
        <f t="shared" si="25"/>
        <v>64.74</v>
      </c>
      <c r="E220" s="342">
        <f t="shared" si="25"/>
        <v>0</v>
      </c>
      <c r="F220" s="343">
        <f t="shared" si="25"/>
        <v>48.150000000000006</v>
      </c>
      <c r="G220" s="342">
        <f t="shared" si="25"/>
        <v>34.83</v>
      </c>
      <c r="H220" s="342">
        <f t="shared" si="25"/>
        <v>0</v>
      </c>
      <c r="I220" s="342">
        <f t="shared" si="25"/>
        <v>0</v>
      </c>
      <c r="J220" s="342">
        <f t="shared" si="25"/>
        <v>0</v>
      </c>
      <c r="K220" s="342">
        <f t="shared" si="25"/>
        <v>0</v>
      </c>
      <c r="L220" s="344">
        <f t="shared" si="25"/>
        <v>0</v>
      </c>
      <c r="M220" s="345">
        <f t="shared" si="25"/>
        <v>159.5</v>
      </c>
      <c r="N220" s="354">
        <f t="shared" si="25"/>
        <v>49</v>
      </c>
      <c r="O220" s="345">
        <f t="shared" si="25"/>
        <v>36.5</v>
      </c>
      <c r="P220" s="662"/>
      <c r="Q220" s="96"/>
      <c r="R220" s="96"/>
      <c r="S220" s="96"/>
    </row>
    <row r="221" spans="1:19" ht="12.75" customHeight="1">
      <c r="A221" s="42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662"/>
      <c r="Q221" s="96"/>
      <c r="R221" s="96"/>
      <c r="S221" s="96"/>
    </row>
    <row r="222" spans="1:19" ht="16.5" thickBot="1">
      <c r="A222" s="371" t="s">
        <v>177</v>
      </c>
      <c r="B222" s="401"/>
      <c r="C222" s="61"/>
      <c r="D222" s="346"/>
      <c r="E222" s="346"/>
      <c r="F222" s="346"/>
      <c r="G222" s="346"/>
      <c r="H222" s="346"/>
      <c r="I222" s="46"/>
      <c r="J222" s="128"/>
      <c r="K222" s="128"/>
      <c r="L222" s="128"/>
      <c r="M222" s="46"/>
      <c r="N222" s="46"/>
      <c r="O222" s="46"/>
      <c r="P222" s="661"/>
      <c r="Q222" s="46"/>
      <c r="R222" s="46"/>
      <c r="S222" s="46"/>
    </row>
    <row r="223" spans="1:19" ht="19.5" customHeight="1">
      <c r="A223" s="1273" t="s">
        <v>14</v>
      </c>
      <c r="B223" s="1309" t="s">
        <v>25</v>
      </c>
      <c r="C223" s="1286"/>
      <c r="D223" s="1286"/>
      <c r="E223" s="1286"/>
      <c r="F223" s="1288" t="s">
        <v>15</v>
      </c>
      <c r="G223" s="1288" t="s">
        <v>0</v>
      </c>
      <c r="H223" s="1312" t="s">
        <v>26</v>
      </c>
      <c r="I223" s="1286"/>
      <c r="J223" s="1286"/>
      <c r="K223" s="1286"/>
      <c r="L223" s="1313"/>
      <c r="M223" s="1275" t="s">
        <v>204</v>
      </c>
      <c r="N223" s="351" t="s">
        <v>28</v>
      </c>
      <c r="O223" s="340" t="s">
        <v>17</v>
      </c>
      <c r="P223" s="656" t="s">
        <v>38</v>
      </c>
      <c r="Q223" s="46"/>
      <c r="R223" s="46"/>
      <c r="S223" s="46"/>
    </row>
    <row r="224" spans="1:19" ht="20.25" thickBot="1">
      <c r="A224" s="1274"/>
      <c r="B224" s="332" t="s">
        <v>18</v>
      </c>
      <c r="C224" s="333" t="s">
        <v>19</v>
      </c>
      <c r="D224" s="333" t="s">
        <v>11</v>
      </c>
      <c r="E224" s="333" t="s">
        <v>20</v>
      </c>
      <c r="F224" s="1289"/>
      <c r="G224" s="1289"/>
      <c r="H224" s="21" t="s">
        <v>12</v>
      </c>
      <c r="I224" s="21" t="s">
        <v>13</v>
      </c>
      <c r="J224" s="21" t="s">
        <v>21</v>
      </c>
      <c r="K224" s="21" t="s">
        <v>22</v>
      </c>
      <c r="L224" s="22" t="s">
        <v>23</v>
      </c>
      <c r="M224" s="1276"/>
      <c r="N224" s="352" t="s">
        <v>189</v>
      </c>
      <c r="O224" s="383" t="s">
        <v>189</v>
      </c>
      <c r="P224" s="656"/>
      <c r="Q224" s="46"/>
      <c r="R224" s="46"/>
      <c r="S224" s="46"/>
    </row>
    <row r="225" spans="1:19" ht="12.75" customHeight="1">
      <c r="A225" s="416" t="s">
        <v>8</v>
      </c>
      <c r="B225" s="712">
        <v>0</v>
      </c>
      <c r="C225" s="712">
        <v>566.74</v>
      </c>
      <c r="D225" s="712">
        <v>0</v>
      </c>
      <c r="E225" s="712">
        <v>0</v>
      </c>
      <c r="F225" s="917">
        <v>51.54</v>
      </c>
      <c r="G225" s="917">
        <v>18.72</v>
      </c>
      <c r="H225" s="917">
        <v>0</v>
      </c>
      <c r="I225" s="917">
        <v>0</v>
      </c>
      <c r="J225" s="917">
        <v>0</v>
      </c>
      <c r="K225" s="917">
        <v>0</v>
      </c>
      <c r="L225" s="917">
        <v>0</v>
      </c>
      <c r="M225" s="919">
        <v>0</v>
      </c>
      <c r="N225" s="920">
        <v>21.51</v>
      </c>
      <c r="O225" s="919">
        <v>25.6</v>
      </c>
      <c r="P225" s="658"/>
      <c r="Q225" s="46"/>
      <c r="R225" s="46"/>
      <c r="S225" s="46"/>
    </row>
    <row r="226" spans="1:19" ht="12.75" customHeight="1" thickBot="1">
      <c r="A226" s="927" t="s">
        <v>3</v>
      </c>
      <c r="B226" s="715">
        <v>29.6</v>
      </c>
      <c r="C226" s="715">
        <v>0</v>
      </c>
      <c r="D226" s="715">
        <v>0</v>
      </c>
      <c r="E226" s="715">
        <v>18.4</v>
      </c>
      <c r="F226" s="918">
        <v>0</v>
      </c>
      <c r="G226" s="918">
        <v>0</v>
      </c>
      <c r="H226" s="918">
        <v>0</v>
      </c>
      <c r="I226" s="918">
        <v>0</v>
      </c>
      <c r="J226" s="918">
        <v>0</v>
      </c>
      <c r="K226" s="918">
        <v>0</v>
      </c>
      <c r="L226" s="918">
        <v>0</v>
      </c>
      <c r="M226" s="921">
        <v>0</v>
      </c>
      <c r="N226" s="922">
        <v>14.9</v>
      </c>
      <c r="O226" s="921">
        <v>4.4</v>
      </c>
      <c r="P226" s="658"/>
      <c r="Q226" s="46"/>
      <c r="R226" s="46"/>
      <c r="S226" s="46"/>
    </row>
    <row r="227" spans="1:19" ht="13.5" customHeight="1" thickBot="1">
      <c r="A227" s="45" t="s">
        <v>9</v>
      </c>
      <c r="B227" s="142">
        <f aca="true" t="shared" si="26" ref="B227:G227">SUM(B225:B226)</f>
        <v>29.6</v>
      </c>
      <c r="C227" s="335">
        <f t="shared" si="26"/>
        <v>566.74</v>
      </c>
      <c r="D227" s="335">
        <f t="shared" si="26"/>
        <v>0</v>
      </c>
      <c r="E227" s="335">
        <f t="shared" si="26"/>
        <v>18.4</v>
      </c>
      <c r="F227" s="336">
        <f t="shared" si="26"/>
        <v>51.54</v>
      </c>
      <c r="G227" s="335">
        <f t="shared" si="26"/>
        <v>18.72</v>
      </c>
      <c r="H227" s="335">
        <f aca="true" t="shared" si="27" ref="H227:O227">SUM(H225:H226)</f>
        <v>0</v>
      </c>
      <c r="I227" s="335">
        <f t="shared" si="27"/>
        <v>0</v>
      </c>
      <c r="J227" s="335">
        <f t="shared" si="27"/>
        <v>0</v>
      </c>
      <c r="K227" s="335">
        <f t="shared" si="27"/>
        <v>0</v>
      </c>
      <c r="L227" s="337">
        <f t="shared" si="27"/>
        <v>0</v>
      </c>
      <c r="M227" s="338">
        <f>SUM(M225:M226)</f>
        <v>0</v>
      </c>
      <c r="N227" s="353">
        <f t="shared" si="27"/>
        <v>36.410000000000004</v>
      </c>
      <c r="O227" s="338">
        <f t="shared" si="27"/>
        <v>30</v>
      </c>
      <c r="P227" s="662"/>
      <c r="Q227" s="96"/>
      <c r="R227" s="96"/>
      <c r="S227" s="96"/>
    </row>
    <row r="228" spans="1:19" ht="13.5" customHeight="1">
      <c r="A228" s="42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662"/>
      <c r="Q228" s="96"/>
      <c r="R228" s="96"/>
      <c r="S228" s="96"/>
    </row>
    <row r="229" spans="1:19" ht="13.5" customHeight="1" thickBot="1">
      <c r="A229" s="371" t="s">
        <v>202</v>
      </c>
      <c r="B229" s="401"/>
      <c r="C229" s="61"/>
      <c r="D229" s="346"/>
      <c r="E229" s="346"/>
      <c r="F229" s="346"/>
      <c r="G229" s="346"/>
      <c r="H229" s="346"/>
      <c r="I229" s="46"/>
      <c r="J229" s="128"/>
      <c r="K229" s="128"/>
      <c r="L229" s="128"/>
      <c r="M229" s="46"/>
      <c r="N229" s="46"/>
      <c r="O229" s="46"/>
      <c r="P229" s="662"/>
      <c r="Q229" s="96"/>
      <c r="R229" s="96"/>
      <c r="S229" s="96"/>
    </row>
    <row r="230" spans="1:19" ht="20.25" customHeight="1">
      <c r="A230" s="1273" t="s">
        <v>14</v>
      </c>
      <c r="B230" s="1309" t="s">
        <v>25</v>
      </c>
      <c r="C230" s="1286"/>
      <c r="D230" s="1286"/>
      <c r="E230" s="1286"/>
      <c r="F230" s="1288" t="s">
        <v>15</v>
      </c>
      <c r="G230" s="1288" t="s">
        <v>0</v>
      </c>
      <c r="H230" s="1312" t="s">
        <v>26</v>
      </c>
      <c r="I230" s="1286"/>
      <c r="J230" s="1286"/>
      <c r="K230" s="1286"/>
      <c r="L230" s="1313"/>
      <c r="M230" s="1275" t="s">
        <v>204</v>
      </c>
      <c r="N230" s="351" t="s">
        <v>28</v>
      </c>
      <c r="O230" s="340" t="s">
        <v>17</v>
      </c>
      <c r="P230" s="662"/>
      <c r="Q230" s="96"/>
      <c r="R230" s="96"/>
      <c r="S230" s="96"/>
    </row>
    <row r="231" spans="1:19" ht="21.75" customHeight="1" thickBot="1">
      <c r="A231" s="1274"/>
      <c r="B231" s="332" t="s">
        <v>18</v>
      </c>
      <c r="C231" s="333" t="s">
        <v>19</v>
      </c>
      <c r="D231" s="333" t="s">
        <v>11</v>
      </c>
      <c r="E231" s="333" t="s">
        <v>20</v>
      </c>
      <c r="F231" s="1289"/>
      <c r="G231" s="1289"/>
      <c r="H231" s="21" t="s">
        <v>12</v>
      </c>
      <c r="I231" s="21" t="s">
        <v>13</v>
      </c>
      <c r="J231" s="21" t="s">
        <v>21</v>
      </c>
      <c r="K231" s="21" t="s">
        <v>22</v>
      </c>
      <c r="L231" s="22" t="s">
        <v>23</v>
      </c>
      <c r="M231" s="1276"/>
      <c r="N231" s="352" t="s">
        <v>189</v>
      </c>
      <c r="O231" s="383" t="s">
        <v>189</v>
      </c>
      <c r="P231" s="662"/>
      <c r="Q231" s="96"/>
      <c r="R231" s="96"/>
      <c r="S231" s="96"/>
    </row>
    <row r="232" spans="1:19" ht="15.75" customHeight="1" thickBot="1">
      <c r="A232" s="416" t="s">
        <v>8</v>
      </c>
      <c r="B232" s="712">
        <v>0</v>
      </c>
      <c r="C232" s="712">
        <v>0</v>
      </c>
      <c r="D232" s="712">
        <v>28</v>
      </c>
      <c r="E232" s="712">
        <v>0</v>
      </c>
      <c r="F232" s="712">
        <v>5.7</v>
      </c>
      <c r="G232" s="712">
        <v>13.6</v>
      </c>
      <c r="H232" s="712">
        <v>0</v>
      </c>
      <c r="I232" s="712">
        <v>0</v>
      </c>
      <c r="J232" s="712">
        <v>0</v>
      </c>
      <c r="K232" s="712">
        <v>0</v>
      </c>
      <c r="L232" s="712">
        <v>12</v>
      </c>
      <c r="M232" s="736">
        <v>48.9</v>
      </c>
      <c r="N232" s="735">
        <v>25.4</v>
      </c>
      <c r="O232" s="736">
        <v>22.2</v>
      </c>
      <c r="P232" s="662"/>
      <c r="Q232" s="96"/>
      <c r="R232" s="96"/>
      <c r="S232" s="96"/>
    </row>
    <row r="233" spans="1:19" ht="13.5" customHeight="1" thickBot="1">
      <c r="A233" s="45" t="s">
        <v>9</v>
      </c>
      <c r="B233" s="142">
        <f aca="true" t="shared" si="28" ref="B233:O233">SUM(B232:B232)</f>
        <v>0</v>
      </c>
      <c r="C233" s="335">
        <f t="shared" si="28"/>
        <v>0</v>
      </c>
      <c r="D233" s="335">
        <f t="shared" si="28"/>
        <v>28</v>
      </c>
      <c r="E233" s="335">
        <f t="shared" si="28"/>
        <v>0</v>
      </c>
      <c r="F233" s="336">
        <f t="shared" si="28"/>
        <v>5.7</v>
      </c>
      <c r="G233" s="335">
        <f t="shared" si="28"/>
        <v>13.6</v>
      </c>
      <c r="H233" s="335">
        <f t="shared" si="28"/>
        <v>0</v>
      </c>
      <c r="I233" s="335">
        <f t="shared" si="28"/>
        <v>0</v>
      </c>
      <c r="J233" s="335">
        <f t="shared" si="28"/>
        <v>0</v>
      </c>
      <c r="K233" s="335">
        <f t="shared" si="28"/>
        <v>0</v>
      </c>
      <c r="L233" s="337">
        <f t="shared" si="28"/>
        <v>12</v>
      </c>
      <c r="M233" s="338">
        <f t="shared" si="28"/>
        <v>48.9</v>
      </c>
      <c r="N233" s="353">
        <f t="shared" si="28"/>
        <v>25.4</v>
      </c>
      <c r="O233" s="338">
        <f t="shared" si="28"/>
        <v>22.2</v>
      </c>
      <c r="P233" s="662"/>
      <c r="Q233" s="96"/>
      <c r="R233" s="96"/>
      <c r="S233" s="96"/>
    </row>
    <row r="234" spans="1:19" ht="13.5" customHeight="1">
      <c r="A234" s="42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662"/>
      <c r="Q234" s="96"/>
      <c r="R234" s="96"/>
      <c r="S234" s="96"/>
    </row>
    <row r="235" spans="1:19" ht="13.5" customHeight="1" thickBot="1">
      <c r="A235" s="371" t="s">
        <v>203</v>
      </c>
      <c r="B235" s="401"/>
      <c r="C235" s="61"/>
      <c r="D235" s="346"/>
      <c r="E235" s="346"/>
      <c r="F235" s="346"/>
      <c r="G235" s="346"/>
      <c r="H235" s="346"/>
      <c r="I235" s="46"/>
      <c r="J235" s="128"/>
      <c r="K235" s="128"/>
      <c r="L235" s="128"/>
      <c r="M235" s="46"/>
      <c r="N235" s="46"/>
      <c r="O235" s="46"/>
      <c r="P235" s="662"/>
      <c r="Q235" s="96"/>
      <c r="R235" s="96"/>
      <c r="S235" s="96"/>
    </row>
    <row r="236" spans="1:19" ht="19.5" customHeight="1">
      <c r="A236" s="1273" t="s">
        <v>14</v>
      </c>
      <c r="B236" s="1309" t="s">
        <v>25</v>
      </c>
      <c r="C236" s="1286"/>
      <c r="D236" s="1286"/>
      <c r="E236" s="1286"/>
      <c r="F236" s="1288" t="s">
        <v>15</v>
      </c>
      <c r="G236" s="1288" t="s">
        <v>0</v>
      </c>
      <c r="H236" s="1312" t="s">
        <v>26</v>
      </c>
      <c r="I236" s="1286"/>
      <c r="J236" s="1286"/>
      <c r="K236" s="1286"/>
      <c r="L236" s="1313"/>
      <c r="M236" s="1275" t="s">
        <v>204</v>
      </c>
      <c r="N236" s="351" t="s">
        <v>28</v>
      </c>
      <c r="O236" s="340" t="s">
        <v>17</v>
      </c>
      <c r="P236" s="662"/>
      <c r="Q236" s="96"/>
      <c r="R236" s="96"/>
      <c r="S236" s="96"/>
    </row>
    <row r="237" spans="1:19" ht="18.75" customHeight="1" thickBot="1">
      <c r="A237" s="1274"/>
      <c r="B237" s="332" t="s">
        <v>18</v>
      </c>
      <c r="C237" s="333" t="s">
        <v>19</v>
      </c>
      <c r="D237" s="333" t="s">
        <v>11</v>
      </c>
      <c r="E237" s="333" t="s">
        <v>20</v>
      </c>
      <c r="F237" s="1289"/>
      <c r="G237" s="1289"/>
      <c r="H237" s="21" t="s">
        <v>12</v>
      </c>
      <c r="I237" s="21" t="s">
        <v>13</v>
      </c>
      <c r="J237" s="21" t="s">
        <v>21</v>
      </c>
      <c r="K237" s="21" t="s">
        <v>22</v>
      </c>
      <c r="L237" s="22" t="s">
        <v>23</v>
      </c>
      <c r="M237" s="1276"/>
      <c r="N237" s="352" t="s">
        <v>189</v>
      </c>
      <c r="O237" s="352" t="s">
        <v>189</v>
      </c>
      <c r="P237" s="662"/>
      <c r="Q237" s="96"/>
      <c r="R237" s="96"/>
      <c r="S237" s="96"/>
    </row>
    <row r="238" spans="1:19" ht="13.5" customHeight="1" thickBot="1">
      <c r="A238" s="416" t="s">
        <v>8</v>
      </c>
      <c r="B238" s="712">
        <v>0</v>
      </c>
      <c r="C238" s="712">
        <v>0</v>
      </c>
      <c r="D238" s="712">
        <v>31.25</v>
      </c>
      <c r="E238" s="712">
        <v>0</v>
      </c>
      <c r="F238" s="712">
        <v>0</v>
      </c>
      <c r="G238" s="712">
        <v>7.06</v>
      </c>
      <c r="H238" s="712">
        <v>0</v>
      </c>
      <c r="I238" s="712">
        <v>0</v>
      </c>
      <c r="J238" s="712">
        <v>5</v>
      </c>
      <c r="K238" s="712">
        <v>0</v>
      </c>
      <c r="L238" s="712">
        <v>0</v>
      </c>
      <c r="M238" s="736">
        <v>10</v>
      </c>
      <c r="N238" s="735">
        <v>14.96</v>
      </c>
      <c r="O238" s="736">
        <v>7.2</v>
      </c>
      <c r="P238" s="662"/>
      <c r="Q238" s="96"/>
      <c r="R238" s="96"/>
      <c r="S238" s="96"/>
    </row>
    <row r="239" spans="1:19" ht="13.5" customHeight="1" thickBot="1">
      <c r="A239" s="45" t="s">
        <v>9</v>
      </c>
      <c r="B239" s="142">
        <f aca="true" t="shared" si="29" ref="B239:O239">SUM(B238:B238)</f>
        <v>0</v>
      </c>
      <c r="C239" s="335">
        <f t="shared" si="29"/>
        <v>0</v>
      </c>
      <c r="D239" s="335">
        <f t="shared" si="29"/>
        <v>31.25</v>
      </c>
      <c r="E239" s="335">
        <f t="shared" si="29"/>
        <v>0</v>
      </c>
      <c r="F239" s="336">
        <v>0</v>
      </c>
      <c r="G239" s="336">
        <f t="shared" si="29"/>
        <v>7.06</v>
      </c>
      <c r="H239" s="335">
        <f t="shared" si="29"/>
        <v>0</v>
      </c>
      <c r="I239" s="335">
        <f t="shared" si="29"/>
        <v>0</v>
      </c>
      <c r="J239" s="335">
        <f t="shared" si="29"/>
        <v>5</v>
      </c>
      <c r="K239" s="335">
        <f t="shared" si="29"/>
        <v>0</v>
      </c>
      <c r="L239" s="337">
        <f t="shared" si="29"/>
        <v>0</v>
      </c>
      <c r="M239" s="338">
        <f t="shared" si="29"/>
        <v>10</v>
      </c>
      <c r="N239" s="353">
        <f t="shared" si="29"/>
        <v>14.96</v>
      </c>
      <c r="O239" s="338">
        <f t="shared" si="29"/>
        <v>7.2</v>
      </c>
      <c r="P239" s="662"/>
      <c r="Q239" s="96"/>
      <c r="R239" s="96"/>
      <c r="S239" s="96"/>
    </row>
    <row r="240" spans="1:19" ht="12.75" customHeight="1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661"/>
      <c r="Q240" s="130"/>
      <c r="R240" s="130"/>
      <c r="S240" s="130"/>
    </row>
    <row r="241" spans="1:19" ht="16.5" thickBot="1">
      <c r="A241" s="371" t="s">
        <v>277</v>
      </c>
      <c r="B241" s="401"/>
      <c r="C241" s="61"/>
      <c r="D241" s="346"/>
      <c r="E241" s="346"/>
      <c r="F241" s="346"/>
      <c r="G241" s="346"/>
      <c r="H241" s="346"/>
      <c r="I241" s="46"/>
      <c r="J241" s="128"/>
      <c r="K241" s="128"/>
      <c r="L241" s="128"/>
      <c r="M241" s="46"/>
      <c r="N241" s="46"/>
      <c r="O241" s="46"/>
      <c r="P241" s="661"/>
      <c r="Q241" s="130"/>
      <c r="R241" s="130"/>
      <c r="S241" s="130"/>
    </row>
    <row r="242" spans="1:19" ht="19.5" customHeight="1">
      <c r="A242" s="1273" t="s">
        <v>14</v>
      </c>
      <c r="B242" s="1286" t="s">
        <v>25</v>
      </c>
      <c r="C242" s="1286"/>
      <c r="D242" s="1286"/>
      <c r="E242" s="1286"/>
      <c r="F242" s="1310" t="s">
        <v>15</v>
      </c>
      <c r="G242" s="1279" t="s">
        <v>0</v>
      </c>
      <c r="H242" s="1281" t="s">
        <v>26</v>
      </c>
      <c r="I242" s="1281"/>
      <c r="J242" s="1281"/>
      <c r="K242" s="1281"/>
      <c r="L242" s="1316"/>
      <c r="M242" s="1275" t="s">
        <v>204</v>
      </c>
      <c r="N242" s="351" t="s">
        <v>28</v>
      </c>
      <c r="O242" s="340" t="s">
        <v>17</v>
      </c>
      <c r="P242" s="656"/>
      <c r="Q242" s="46"/>
      <c r="R242" s="46"/>
      <c r="S242" s="46"/>
    </row>
    <row r="243" spans="1:19" ht="20.25" thickBot="1">
      <c r="A243" s="1274"/>
      <c r="B243" s="332" t="s">
        <v>18</v>
      </c>
      <c r="C243" s="333" t="s">
        <v>19</v>
      </c>
      <c r="D243" s="333" t="s">
        <v>11</v>
      </c>
      <c r="E243" s="333" t="s">
        <v>20</v>
      </c>
      <c r="F243" s="1311"/>
      <c r="G243" s="1280"/>
      <c r="H243" s="21" t="s">
        <v>12</v>
      </c>
      <c r="I243" s="21" t="s">
        <v>13</v>
      </c>
      <c r="J243" s="21" t="s">
        <v>21</v>
      </c>
      <c r="K243" s="21" t="s">
        <v>22</v>
      </c>
      <c r="L243" s="22" t="s">
        <v>23</v>
      </c>
      <c r="M243" s="1276"/>
      <c r="N243" s="352" t="s">
        <v>189</v>
      </c>
      <c r="O243" s="383" t="s">
        <v>189</v>
      </c>
      <c r="P243" s="656"/>
      <c r="Q243" s="46"/>
      <c r="R243" s="46"/>
      <c r="S243" s="46"/>
    </row>
    <row r="244" spans="1:19" ht="13.5" customHeight="1" thickBot="1">
      <c r="A244" s="137" t="s">
        <v>89</v>
      </c>
      <c r="B244" s="714">
        <v>0</v>
      </c>
      <c r="C244" s="714">
        <v>0</v>
      </c>
      <c r="D244" s="923">
        <v>334.26</v>
      </c>
      <c r="E244" s="714">
        <v>53.53</v>
      </c>
      <c r="F244" s="923">
        <v>42.88</v>
      </c>
      <c r="G244" s="714">
        <v>4.34</v>
      </c>
      <c r="H244" s="714">
        <v>0</v>
      </c>
      <c r="I244" s="714">
        <v>0</v>
      </c>
      <c r="J244" s="714">
        <v>0</v>
      </c>
      <c r="K244" s="714">
        <v>0</v>
      </c>
      <c r="L244" s="714">
        <v>0</v>
      </c>
      <c r="M244" s="739">
        <v>35.8</v>
      </c>
      <c r="N244" s="738">
        <v>64.98</v>
      </c>
      <c r="O244" s="739">
        <v>25.9</v>
      </c>
      <c r="P244" s="658">
        <v>212.15</v>
      </c>
      <c r="Q244" s="46"/>
      <c r="R244" s="46"/>
      <c r="S244" s="46"/>
    </row>
    <row r="245" spans="1:19" ht="13.5" customHeight="1" thickBot="1">
      <c r="A245" s="45" t="s">
        <v>9</v>
      </c>
      <c r="B245" s="142">
        <f aca="true" t="shared" si="30" ref="B245:O245">SUM(B244:B244)</f>
        <v>0</v>
      </c>
      <c r="C245" s="335">
        <f t="shared" si="30"/>
        <v>0</v>
      </c>
      <c r="D245" s="335">
        <f t="shared" si="30"/>
        <v>334.26</v>
      </c>
      <c r="E245" s="335">
        <f t="shared" si="30"/>
        <v>53.53</v>
      </c>
      <c r="F245" s="336">
        <f t="shared" si="30"/>
        <v>42.88</v>
      </c>
      <c r="G245" s="335">
        <f t="shared" si="30"/>
        <v>4.34</v>
      </c>
      <c r="H245" s="335">
        <f t="shared" si="30"/>
        <v>0</v>
      </c>
      <c r="I245" s="335">
        <f t="shared" si="30"/>
        <v>0</v>
      </c>
      <c r="J245" s="335">
        <f t="shared" si="30"/>
        <v>0</v>
      </c>
      <c r="K245" s="335">
        <f t="shared" si="30"/>
        <v>0</v>
      </c>
      <c r="L245" s="337">
        <f t="shared" si="30"/>
        <v>0</v>
      </c>
      <c r="M245" s="338">
        <f t="shared" si="30"/>
        <v>35.8</v>
      </c>
      <c r="N245" s="353">
        <f t="shared" si="30"/>
        <v>64.98</v>
      </c>
      <c r="O245" s="338">
        <f t="shared" si="30"/>
        <v>25.9</v>
      </c>
      <c r="P245" s="658">
        <v>42.88</v>
      </c>
      <c r="Q245" s="96"/>
      <c r="R245" s="96"/>
      <c r="S245" s="96"/>
    </row>
    <row r="246" spans="1:19" ht="12.75" customHeight="1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658">
        <v>44.45</v>
      </c>
      <c r="Q246" s="46"/>
      <c r="R246" s="46"/>
      <c r="S246" s="46"/>
    </row>
    <row r="247" spans="1:19" ht="15.75" customHeight="1" thickBot="1">
      <c r="A247" s="134" t="s">
        <v>188</v>
      </c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662"/>
      <c r="Q247" s="46"/>
      <c r="R247" s="46"/>
      <c r="S247" s="46"/>
    </row>
    <row r="248" spans="1:19" ht="19.5" customHeight="1">
      <c r="A248" s="1273" t="s">
        <v>14</v>
      </c>
      <c r="B248" s="1286" t="s">
        <v>25</v>
      </c>
      <c r="C248" s="1286"/>
      <c r="D248" s="1286"/>
      <c r="E248" s="1286"/>
      <c r="F248" s="1310" t="s">
        <v>15</v>
      </c>
      <c r="G248" s="1279" t="s">
        <v>0</v>
      </c>
      <c r="H248" s="1281" t="s">
        <v>26</v>
      </c>
      <c r="I248" s="1281"/>
      <c r="J248" s="1281"/>
      <c r="K248" s="1281"/>
      <c r="L248" s="1316"/>
      <c r="M248" s="1275" t="s">
        <v>204</v>
      </c>
      <c r="N248" s="351" t="s">
        <v>28</v>
      </c>
      <c r="O248" s="340" t="s">
        <v>17</v>
      </c>
      <c r="P248" s="656"/>
      <c r="Q248" s="46"/>
      <c r="R248" s="46"/>
      <c r="S248" s="46"/>
    </row>
    <row r="249" spans="1:19" ht="20.25" thickBot="1">
      <c r="A249" s="1274"/>
      <c r="B249" s="332" t="s">
        <v>18</v>
      </c>
      <c r="C249" s="333" t="s">
        <v>19</v>
      </c>
      <c r="D249" s="333" t="s">
        <v>11</v>
      </c>
      <c r="E249" s="333" t="s">
        <v>20</v>
      </c>
      <c r="F249" s="1311"/>
      <c r="G249" s="1280"/>
      <c r="H249" s="21" t="s">
        <v>12</v>
      </c>
      <c r="I249" s="21" t="s">
        <v>13</v>
      </c>
      <c r="J249" s="21" t="s">
        <v>21</v>
      </c>
      <c r="K249" s="21" t="s">
        <v>22</v>
      </c>
      <c r="L249" s="22" t="s">
        <v>23</v>
      </c>
      <c r="M249" s="1276"/>
      <c r="N249" s="352" t="s">
        <v>189</v>
      </c>
      <c r="O249" s="352" t="s">
        <v>189</v>
      </c>
      <c r="P249" s="656"/>
      <c r="Q249" s="46"/>
      <c r="R249" s="46"/>
      <c r="S249" s="46"/>
    </row>
    <row r="250" spans="1:19" ht="13.5" customHeight="1" thickBot="1">
      <c r="A250" s="131" t="s">
        <v>89</v>
      </c>
      <c r="B250" s="924">
        <v>0</v>
      </c>
      <c r="C250" s="924">
        <v>0</v>
      </c>
      <c r="D250" s="924">
        <v>18.73</v>
      </c>
      <c r="E250" s="924">
        <v>0</v>
      </c>
      <c r="F250" s="925">
        <v>5.49</v>
      </c>
      <c r="G250" s="924">
        <v>8.16</v>
      </c>
      <c r="H250" s="924">
        <v>0</v>
      </c>
      <c r="I250" s="924">
        <v>0</v>
      </c>
      <c r="J250" s="925">
        <v>0</v>
      </c>
      <c r="K250" s="924">
        <v>0</v>
      </c>
      <c r="L250" s="925">
        <v>0</v>
      </c>
      <c r="M250" s="924">
        <v>52.8</v>
      </c>
      <c r="N250" s="924">
        <v>20.18</v>
      </c>
      <c r="O250" s="926">
        <v>20.44</v>
      </c>
      <c r="P250" s="658"/>
      <c r="Q250" s="46"/>
      <c r="R250" s="46"/>
      <c r="S250" s="46"/>
    </row>
    <row r="251" spans="1:19" ht="13.5" customHeight="1" thickBot="1">
      <c r="A251" s="45" t="s">
        <v>9</v>
      </c>
      <c r="B251" s="142">
        <f aca="true" t="shared" si="31" ref="B251:G251">SUM(B250:B250)</f>
        <v>0</v>
      </c>
      <c r="C251" s="335">
        <f t="shared" si="31"/>
        <v>0</v>
      </c>
      <c r="D251" s="335">
        <f t="shared" si="31"/>
        <v>18.73</v>
      </c>
      <c r="E251" s="335">
        <f t="shared" si="31"/>
        <v>0</v>
      </c>
      <c r="F251" s="336">
        <f t="shared" si="31"/>
        <v>5.49</v>
      </c>
      <c r="G251" s="335">
        <f t="shared" si="31"/>
        <v>8.16</v>
      </c>
      <c r="H251" s="335">
        <f aca="true" t="shared" si="32" ref="H251:O251">SUM(H250:H250)</f>
        <v>0</v>
      </c>
      <c r="I251" s="335">
        <f t="shared" si="32"/>
        <v>0</v>
      </c>
      <c r="J251" s="335">
        <f t="shared" si="32"/>
        <v>0</v>
      </c>
      <c r="K251" s="335">
        <f t="shared" si="32"/>
        <v>0</v>
      </c>
      <c r="L251" s="337">
        <f t="shared" si="32"/>
        <v>0</v>
      </c>
      <c r="M251" s="338">
        <f>SUM(M250:M250)</f>
        <v>52.8</v>
      </c>
      <c r="N251" s="512">
        <f t="shared" si="32"/>
        <v>20.18</v>
      </c>
      <c r="O251" s="338">
        <f t="shared" si="32"/>
        <v>20.44</v>
      </c>
      <c r="P251" s="662"/>
      <c r="Q251" s="96"/>
      <c r="R251" s="96"/>
      <c r="S251" s="96"/>
    </row>
    <row r="252" spans="1:19" ht="12.75" customHeight="1">
      <c r="A252" s="42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662"/>
      <c r="Q252" s="96"/>
      <c r="R252" s="96"/>
      <c r="S252" s="46"/>
    </row>
    <row r="253" spans="1:19" ht="15.75" customHeight="1">
      <c r="A253" s="513"/>
      <c r="B253" s="370" t="s">
        <v>95</v>
      </c>
      <c r="C253" s="371" t="s">
        <v>113</v>
      </c>
      <c r="D253" s="371"/>
      <c r="E253" s="371"/>
      <c r="F253" s="371"/>
      <c r="G253" s="371"/>
      <c r="H253" s="371"/>
      <c r="I253" s="513"/>
      <c r="J253" s="513"/>
      <c r="K253" s="46"/>
      <c r="L253" s="46"/>
      <c r="M253" s="46"/>
      <c r="N253" s="46"/>
      <c r="O253" s="46"/>
      <c r="P253" s="661"/>
      <c r="Q253" s="46"/>
      <c r="R253" s="46"/>
      <c r="S253" s="46"/>
    </row>
    <row r="254" spans="1:19" ht="13.5" customHeight="1" thickBot="1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661"/>
      <c r="Q254" s="96"/>
      <c r="R254" s="96"/>
      <c r="S254" s="96"/>
    </row>
    <row r="255" spans="1:19" ht="33" customHeight="1">
      <c r="A255" s="1273" t="s">
        <v>14</v>
      </c>
      <c r="B255" s="1286" t="s">
        <v>25</v>
      </c>
      <c r="C255" s="1286"/>
      <c r="D255" s="1286"/>
      <c r="E255" s="1286"/>
      <c r="F255" s="1310" t="s">
        <v>15</v>
      </c>
      <c r="G255" s="1279" t="s">
        <v>0</v>
      </c>
      <c r="H255" s="1312" t="s">
        <v>26</v>
      </c>
      <c r="I255" s="1286"/>
      <c r="J255" s="1286"/>
      <c r="K255" s="1286"/>
      <c r="L255" s="1313"/>
      <c r="M255" s="1275" t="s">
        <v>204</v>
      </c>
      <c r="N255" s="360" t="s">
        <v>28</v>
      </c>
      <c r="O255" s="340" t="s">
        <v>17</v>
      </c>
      <c r="P255" s="986" t="s">
        <v>210</v>
      </c>
      <c r="Q255" s="46"/>
      <c r="R255" s="46"/>
      <c r="S255" s="46"/>
    </row>
    <row r="256" spans="1:19" ht="20.25" thickBot="1">
      <c r="A256" s="1274"/>
      <c r="B256" s="332" t="s">
        <v>18</v>
      </c>
      <c r="C256" s="333" t="s">
        <v>19</v>
      </c>
      <c r="D256" s="333" t="s">
        <v>11</v>
      </c>
      <c r="E256" s="333" t="s">
        <v>20</v>
      </c>
      <c r="F256" s="1311"/>
      <c r="G256" s="1280"/>
      <c r="H256" s="21" t="s">
        <v>12</v>
      </c>
      <c r="I256" s="21" t="s">
        <v>13</v>
      </c>
      <c r="J256" s="21" t="s">
        <v>21</v>
      </c>
      <c r="K256" s="21" t="s">
        <v>22</v>
      </c>
      <c r="L256" s="22" t="s">
        <v>23</v>
      </c>
      <c r="M256" s="1276"/>
      <c r="N256" s="352" t="s">
        <v>189</v>
      </c>
      <c r="O256" s="383" t="s">
        <v>189</v>
      </c>
      <c r="P256" s="976" t="s">
        <v>200</v>
      </c>
      <c r="Q256" s="46"/>
      <c r="R256" s="46"/>
      <c r="S256" s="59"/>
    </row>
    <row r="257" spans="1:20" ht="24" customHeight="1" thickBot="1">
      <c r="A257" s="45" t="s">
        <v>9</v>
      </c>
      <c r="B257" s="114">
        <f>B13+B22+B31+B40+B49+B58+B67+B76+B85+B92+B102+B111+B117+B124+B133+B142+B148+B158+B167+B176+B184+B194+B203+B212+B220+B227+B233+B239+B245+B251</f>
        <v>1663.11</v>
      </c>
      <c r="C257" s="114">
        <f aca="true" t="shared" si="33" ref="C257:O257">C13+C22+C31+C40+C49+C58+C67+C76+C85+C92+C102+C111+C117+C124+C133+C142+C148+C158+C167+C176+C184+C194+C203+C212+C220+C227+C233+C239+C245+C251</f>
        <v>1037.5</v>
      </c>
      <c r="D257" s="114">
        <f t="shared" si="33"/>
        <v>562.39</v>
      </c>
      <c r="E257" s="114">
        <f t="shared" si="33"/>
        <v>4963.399999999999</v>
      </c>
      <c r="F257" s="114">
        <f t="shared" si="33"/>
        <v>5304.179999999999</v>
      </c>
      <c r="G257" s="114">
        <f t="shared" si="33"/>
        <v>1517.78</v>
      </c>
      <c r="H257" s="114">
        <f t="shared" si="33"/>
        <v>96.9</v>
      </c>
      <c r="I257" s="114">
        <f t="shared" si="33"/>
        <v>243.7</v>
      </c>
      <c r="J257" s="114">
        <f t="shared" si="33"/>
        <v>1020.3</v>
      </c>
      <c r="K257" s="114">
        <f t="shared" si="33"/>
        <v>9.9</v>
      </c>
      <c r="L257" s="114">
        <f t="shared" si="33"/>
        <v>161.72</v>
      </c>
      <c r="M257" s="114">
        <f t="shared" si="33"/>
        <v>5530.11</v>
      </c>
      <c r="N257" s="114">
        <f t="shared" si="33"/>
        <v>5008.2300000000005</v>
      </c>
      <c r="O257" s="114">
        <f t="shared" si="33"/>
        <v>2151.3599999999997</v>
      </c>
      <c r="P257" s="1155">
        <f>P13</f>
        <v>20</v>
      </c>
      <c r="Q257" s="1156"/>
      <c r="R257" s="96"/>
      <c r="S257" s="96"/>
      <c r="T257" s="120"/>
    </row>
    <row r="258" spans="1:19" ht="17.25" customHeight="1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396"/>
      <c r="Q258" s="46"/>
      <c r="R258" s="46"/>
      <c r="S258" s="46"/>
    </row>
    <row r="259" spans="1:19" ht="18">
      <c r="A259" s="516"/>
      <c r="B259" s="517" t="s">
        <v>112</v>
      </c>
      <c r="C259" s="516"/>
      <c r="D259" s="516"/>
      <c r="E259" s="516"/>
      <c r="F259" s="516"/>
      <c r="G259" s="516"/>
      <c r="H259" s="369"/>
      <c r="I259" s="369"/>
      <c r="J259" s="369"/>
      <c r="K259" s="369"/>
      <c r="L259" s="46"/>
      <c r="M259" s="46"/>
      <c r="N259" s="96"/>
      <c r="O259" s="46"/>
      <c r="P259" s="554"/>
      <c r="Q259" s="46"/>
      <c r="R259" s="46"/>
      <c r="S259" s="46"/>
    </row>
    <row r="260" spans="1:19" ht="18">
      <c r="A260" s="516"/>
      <c r="B260" s="517"/>
      <c r="C260" s="516"/>
      <c r="D260" s="516"/>
      <c r="E260" s="516"/>
      <c r="F260" s="516"/>
      <c r="G260" s="516"/>
      <c r="H260" s="369"/>
      <c r="I260" s="369"/>
      <c r="J260" s="369"/>
      <c r="K260" s="369"/>
      <c r="L260" s="46"/>
      <c r="M260" s="46"/>
      <c r="N260" s="96"/>
      <c r="O260" s="46"/>
      <c r="P260" s="554"/>
      <c r="Q260" s="46"/>
      <c r="R260" s="46"/>
      <c r="S260" s="46"/>
    </row>
    <row r="261" spans="1:19" ht="16.5" thickBot="1">
      <c r="A261" s="134" t="s">
        <v>194</v>
      </c>
      <c r="B261" s="143"/>
      <c r="C261" s="143"/>
      <c r="D261" s="346"/>
      <c r="E261" s="346"/>
      <c r="F261" s="346"/>
      <c r="G261" s="346"/>
      <c r="H261" s="346"/>
      <c r="I261" s="46"/>
      <c r="J261" s="128"/>
      <c r="K261" s="128"/>
      <c r="L261" s="128"/>
      <c r="M261" s="46"/>
      <c r="N261" s="46"/>
      <c r="O261" s="46"/>
      <c r="P261" s="664"/>
      <c r="Q261" s="46"/>
      <c r="R261" s="46"/>
      <c r="S261" s="46"/>
    </row>
    <row r="262" spans="1:19" ht="19.5" customHeight="1">
      <c r="A262" s="1273" t="s">
        <v>14</v>
      </c>
      <c r="B262" s="1309" t="s">
        <v>25</v>
      </c>
      <c r="C262" s="1286"/>
      <c r="D262" s="1286"/>
      <c r="E262" s="1282"/>
      <c r="F262" s="1310" t="s">
        <v>15</v>
      </c>
      <c r="G262" s="1279" t="s">
        <v>0</v>
      </c>
      <c r="H262" s="1281" t="s">
        <v>26</v>
      </c>
      <c r="I262" s="1281"/>
      <c r="J262" s="1281"/>
      <c r="K262" s="1281"/>
      <c r="L262" s="1316"/>
      <c r="M262" s="1275" t="s">
        <v>204</v>
      </c>
      <c r="N262" s="360" t="s">
        <v>28</v>
      </c>
      <c r="O262" s="340" t="s">
        <v>17</v>
      </c>
      <c r="P262" s="661"/>
      <c r="Q262" s="46"/>
      <c r="R262" s="46"/>
      <c r="S262" s="46"/>
    </row>
    <row r="263" spans="1:19" ht="20.25" thickBot="1">
      <c r="A263" s="1274"/>
      <c r="B263" s="332" t="s">
        <v>18</v>
      </c>
      <c r="C263" s="333" t="s">
        <v>19</v>
      </c>
      <c r="D263" s="333" t="s">
        <v>11</v>
      </c>
      <c r="E263" s="333" t="s">
        <v>20</v>
      </c>
      <c r="F263" s="1311"/>
      <c r="G263" s="1280"/>
      <c r="H263" s="21" t="s">
        <v>12</v>
      </c>
      <c r="I263" s="21" t="s">
        <v>13</v>
      </c>
      <c r="J263" s="21" t="s">
        <v>21</v>
      </c>
      <c r="K263" s="21" t="s">
        <v>22</v>
      </c>
      <c r="L263" s="22" t="s">
        <v>23</v>
      </c>
      <c r="M263" s="1276"/>
      <c r="N263" s="352" t="s">
        <v>189</v>
      </c>
      <c r="O263" s="383" t="s">
        <v>189</v>
      </c>
      <c r="P263" s="661"/>
      <c r="Q263" s="46"/>
      <c r="R263" s="46"/>
      <c r="S263" s="46"/>
    </row>
    <row r="264" spans="1:19" ht="13.5" thickBot="1">
      <c r="A264" s="135" t="s">
        <v>89</v>
      </c>
      <c r="B264" s="929">
        <v>0</v>
      </c>
      <c r="C264" s="518">
        <v>0</v>
      </c>
      <c r="D264" s="671">
        <v>16.68</v>
      </c>
      <c r="E264" s="671">
        <v>8</v>
      </c>
      <c r="F264" s="518">
        <v>19.58</v>
      </c>
      <c r="G264" s="518">
        <v>3.25</v>
      </c>
      <c r="H264" s="518">
        <v>0</v>
      </c>
      <c r="I264" s="518">
        <v>0</v>
      </c>
      <c r="J264" s="518">
        <v>0</v>
      </c>
      <c r="K264" s="518">
        <v>0</v>
      </c>
      <c r="L264" s="930">
        <v>0</v>
      </c>
      <c r="M264" s="672">
        <v>50</v>
      </c>
      <c r="N264" s="673">
        <v>9.6</v>
      </c>
      <c r="O264" s="931">
        <v>25.6</v>
      </c>
      <c r="P264" s="661"/>
      <c r="Q264" s="46"/>
      <c r="R264" s="46"/>
      <c r="S264" s="46"/>
    </row>
    <row r="265" spans="1:19" ht="13.5" thickBot="1">
      <c r="A265" s="45" t="s">
        <v>9</v>
      </c>
      <c r="B265" s="750">
        <f aca="true" t="shared" si="34" ref="B265:O265">SUM(B264:B264)</f>
        <v>0</v>
      </c>
      <c r="C265" s="751">
        <f t="shared" si="34"/>
        <v>0</v>
      </c>
      <c r="D265" s="751">
        <f t="shared" si="34"/>
        <v>16.68</v>
      </c>
      <c r="E265" s="751">
        <f t="shared" si="34"/>
        <v>8</v>
      </c>
      <c r="F265" s="752">
        <f t="shared" si="34"/>
        <v>19.58</v>
      </c>
      <c r="G265" s="751">
        <f t="shared" si="34"/>
        <v>3.25</v>
      </c>
      <c r="H265" s="751">
        <f t="shared" si="34"/>
        <v>0</v>
      </c>
      <c r="I265" s="751">
        <f t="shared" si="34"/>
        <v>0</v>
      </c>
      <c r="J265" s="751">
        <f t="shared" si="34"/>
        <v>0</v>
      </c>
      <c r="K265" s="751">
        <f t="shared" si="34"/>
        <v>0</v>
      </c>
      <c r="L265" s="753">
        <f t="shared" si="34"/>
        <v>0</v>
      </c>
      <c r="M265" s="752">
        <f t="shared" si="34"/>
        <v>50</v>
      </c>
      <c r="N265" s="755">
        <f t="shared" si="34"/>
        <v>9.6</v>
      </c>
      <c r="O265" s="754">
        <f t="shared" si="34"/>
        <v>25.6</v>
      </c>
      <c r="P265" s="661"/>
      <c r="Q265" s="46"/>
      <c r="R265" s="46"/>
      <c r="S265" s="46"/>
    </row>
    <row r="266" spans="1:19" ht="10.5" customHeight="1">
      <c r="A266" s="516"/>
      <c r="B266" s="517"/>
      <c r="C266" s="516"/>
      <c r="D266" s="516"/>
      <c r="E266" s="516"/>
      <c r="F266" s="516"/>
      <c r="G266" s="516"/>
      <c r="H266" s="369"/>
      <c r="I266" s="369"/>
      <c r="J266" s="369"/>
      <c r="K266" s="369"/>
      <c r="L266" s="46"/>
      <c r="M266" s="46"/>
      <c r="N266" s="96"/>
      <c r="O266" s="46"/>
      <c r="P266" s="661"/>
      <c r="Q266" s="46"/>
      <c r="R266" s="46"/>
      <c r="S266" s="46"/>
    </row>
    <row r="267" spans="1:19" ht="18" customHeight="1" thickBot="1">
      <c r="A267" s="134" t="s">
        <v>195</v>
      </c>
      <c r="B267" s="143"/>
      <c r="C267" s="143"/>
      <c r="D267" s="364"/>
      <c r="E267" s="364"/>
      <c r="F267" s="364"/>
      <c r="G267" s="346"/>
      <c r="H267" s="346"/>
      <c r="I267" s="46"/>
      <c r="J267" s="128"/>
      <c r="K267" s="128"/>
      <c r="L267" s="128"/>
      <c r="M267" s="46"/>
      <c r="N267" s="46"/>
      <c r="O267" s="46"/>
      <c r="P267" s="661"/>
      <c r="Q267" s="46"/>
      <c r="R267" s="46"/>
      <c r="S267" s="46"/>
    </row>
    <row r="268" spans="1:20" ht="19.5" customHeight="1">
      <c r="A268" s="1273" t="s">
        <v>14</v>
      </c>
      <c r="B268" s="1309" t="s">
        <v>25</v>
      </c>
      <c r="C268" s="1286"/>
      <c r="D268" s="1286"/>
      <c r="E268" s="1282"/>
      <c r="F268" s="1310" t="s">
        <v>15</v>
      </c>
      <c r="G268" s="1279" t="s">
        <v>0</v>
      </c>
      <c r="H268" s="1281" t="s">
        <v>26</v>
      </c>
      <c r="I268" s="1281"/>
      <c r="J268" s="1281"/>
      <c r="K268" s="1281"/>
      <c r="L268" s="1316"/>
      <c r="M268" s="1275" t="s">
        <v>204</v>
      </c>
      <c r="N268" s="360" t="s">
        <v>28</v>
      </c>
      <c r="O268" s="340" t="s">
        <v>17</v>
      </c>
      <c r="P268" s="46"/>
      <c r="Q268" s="1157"/>
      <c r="R268" s="46"/>
      <c r="S268" s="46"/>
      <c r="T268" s="46"/>
    </row>
    <row r="269" spans="1:20" ht="20.25" thickBot="1">
      <c r="A269" s="1274"/>
      <c r="B269" s="332" t="s">
        <v>18</v>
      </c>
      <c r="C269" s="333" t="s">
        <v>19</v>
      </c>
      <c r="D269" s="333" t="s">
        <v>11</v>
      </c>
      <c r="E269" s="333" t="s">
        <v>20</v>
      </c>
      <c r="F269" s="1311"/>
      <c r="G269" s="1280"/>
      <c r="H269" s="21" t="s">
        <v>12</v>
      </c>
      <c r="I269" s="21" t="s">
        <v>13</v>
      </c>
      <c r="J269" s="21" t="s">
        <v>21</v>
      </c>
      <c r="K269" s="21" t="s">
        <v>22</v>
      </c>
      <c r="L269" s="22" t="s">
        <v>23</v>
      </c>
      <c r="M269" s="1276"/>
      <c r="N269" s="352" t="s">
        <v>189</v>
      </c>
      <c r="O269" s="383" t="s">
        <v>189</v>
      </c>
      <c r="P269" s="46"/>
      <c r="Q269" s="1157"/>
      <c r="R269" s="46"/>
      <c r="S269" s="46"/>
      <c r="T269" s="46"/>
    </row>
    <row r="270" spans="1:20" ht="18.75" thickBot="1">
      <c r="A270" s="135" t="s">
        <v>89</v>
      </c>
      <c r="B270" s="929">
        <v>0</v>
      </c>
      <c r="C270" s="518">
        <v>0</v>
      </c>
      <c r="D270" s="671">
        <v>118.02</v>
      </c>
      <c r="E270" s="671">
        <v>0</v>
      </c>
      <c r="F270" s="518">
        <v>6.06</v>
      </c>
      <c r="G270" s="518">
        <v>0</v>
      </c>
      <c r="H270" s="518">
        <v>0</v>
      </c>
      <c r="I270" s="518">
        <v>0</v>
      </c>
      <c r="J270" s="518">
        <v>0</v>
      </c>
      <c r="K270" s="518">
        <v>0</v>
      </c>
      <c r="L270" s="930">
        <v>0</v>
      </c>
      <c r="M270" s="672">
        <v>66</v>
      </c>
      <c r="N270" s="673">
        <v>27.88</v>
      </c>
      <c r="O270" s="931">
        <v>51.8</v>
      </c>
      <c r="P270" s="46"/>
      <c r="Q270" s="1157"/>
      <c r="R270" s="46"/>
      <c r="S270" s="46"/>
      <c r="T270" s="46"/>
    </row>
    <row r="271" spans="1:20" ht="18.75" thickBot="1">
      <c r="A271" s="45" t="s">
        <v>9</v>
      </c>
      <c r="B271" s="750">
        <f aca="true" t="shared" si="35" ref="B271:O271">SUM(B270:B270)</f>
        <v>0</v>
      </c>
      <c r="C271" s="751">
        <f t="shared" si="35"/>
        <v>0</v>
      </c>
      <c r="D271" s="751">
        <f t="shared" si="35"/>
        <v>118.02</v>
      </c>
      <c r="E271" s="751">
        <f t="shared" si="35"/>
        <v>0</v>
      </c>
      <c r="F271" s="752">
        <f t="shared" si="35"/>
        <v>6.06</v>
      </c>
      <c r="G271" s="751">
        <f t="shared" si="35"/>
        <v>0</v>
      </c>
      <c r="H271" s="751">
        <f t="shared" si="35"/>
        <v>0</v>
      </c>
      <c r="I271" s="751">
        <f t="shared" si="35"/>
        <v>0</v>
      </c>
      <c r="J271" s="751">
        <f t="shared" si="35"/>
        <v>0</v>
      </c>
      <c r="K271" s="751">
        <f t="shared" si="35"/>
        <v>0</v>
      </c>
      <c r="L271" s="753">
        <f t="shared" si="35"/>
        <v>0</v>
      </c>
      <c r="M271" s="752">
        <f t="shared" si="35"/>
        <v>66</v>
      </c>
      <c r="N271" s="755">
        <f t="shared" si="35"/>
        <v>27.88</v>
      </c>
      <c r="O271" s="754">
        <f t="shared" si="35"/>
        <v>51.8</v>
      </c>
      <c r="P271" s="46"/>
      <c r="Q271" s="1157"/>
      <c r="R271" s="46"/>
      <c r="S271" s="46"/>
      <c r="T271" s="46"/>
    </row>
    <row r="272" spans="1:20" ht="9.75" customHeight="1">
      <c r="A272" s="42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46"/>
      <c r="Q272" s="1157"/>
      <c r="R272" s="46"/>
      <c r="S272" s="46"/>
      <c r="T272" s="46"/>
    </row>
    <row r="273" spans="1:20" ht="18.75" thickBot="1">
      <c r="A273" s="134" t="s">
        <v>196</v>
      </c>
      <c r="B273" s="143"/>
      <c r="C273" s="143"/>
      <c r="D273" s="346"/>
      <c r="E273" s="346"/>
      <c r="F273" s="346"/>
      <c r="G273" s="346"/>
      <c r="H273" s="346"/>
      <c r="I273" s="46"/>
      <c r="J273" s="128"/>
      <c r="K273" s="128"/>
      <c r="L273" s="128"/>
      <c r="M273" s="46"/>
      <c r="N273" s="46"/>
      <c r="O273" s="46"/>
      <c r="P273" s="46"/>
      <c r="Q273" s="1157"/>
      <c r="R273" s="46"/>
      <c r="S273" s="46"/>
      <c r="T273" s="46"/>
    </row>
    <row r="274" spans="1:20" ht="19.5">
      <c r="A274" s="1273" t="s">
        <v>14</v>
      </c>
      <c r="B274" s="1309" t="s">
        <v>25</v>
      </c>
      <c r="C274" s="1286"/>
      <c r="D274" s="1286"/>
      <c r="E274" s="1282"/>
      <c r="F274" s="1310" t="s">
        <v>15</v>
      </c>
      <c r="G274" s="1279" t="s">
        <v>0</v>
      </c>
      <c r="H274" s="1281" t="s">
        <v>26</v>
      </c>
      <c r="I274" s="1281"/>
      <c r="J274" s="1281"/>
      <c r="K274" s="1281"/>
      <c r="L274" s="1316"/>
      <c r="M274" s="1358" t="s">
        <v>91</v>
      </c>
      <c r="N274" s="360" t="s">
        <v>28</v>
      </c>
      <c r="O274" s="340" t="s">
        <v>17</v>
      </c>
      <c r="P274" s="46"/>
      <c r="Q274" s="1157"/>
      <c r="R274" s="46"/>
      <c r="S274" s="46"/>
      <c r="T274" s="46"/>
    </row>
    <row r="275" spans="1:20" ht="20.25" thickBot="1">
      <c r="A275" s="1274"/>
      <c r="B275" s="332" t="s">
        <v>18</v>
      </c>
      <c r="C275" s="333" t="s">
        <v>19</v>
      </c>
      <c r="D275" s="333" t="s">
        <v>11</v>
      </c>
      <c r="E275" s="333" t="s">
        <v>20</v>
      </c>
      <c r="F275" s="1311"/>
      <c r="G275" s="1280"/>
      <c r="H275" s="21" t="s">
        <v>12</v>
      </c>
      <c r="I275" s="21" t="s">
        <v>13</v>
      </c>
      <c r="J275" s="21" t="s">
        <v>21</v>
      </c>
      <c r="K275" s="21" t="s">
        <v>22</v>
      </c>
      <c r="L275" s="22" t="s">
        <v>23</v>
      </c>
      <c r="M275" s="1359"/>
      <c r="N275" s="352" t="s">
        <v>189</v>
      </c>
      <c r="O275" s="383" t="s">
        <v>189</v>
      </c>
      <c r="P275" s="46"/>
      <c r="Q275" s="1157"/>
      <c r="R275" s="46"/>
      <c r="S275" s="46"/>
      <c r="T275" s="46"/>
    </row>
    <row r="276" spans="1:20" ht="18.75" thickBot="1">
      <c r="A276" s="135" t="s">
        <v>89</v>
      </c>
      <c r="B276" s="929">
        <v>0</v>
      </c>
      <c r="C276" s="518">
        <v>0</v>
      </c>
      <c r="D276" s="671">
        <v>0</v>
      </c>
      <c r="E276" s="671">
        <v>6.16</v>
      </c>
      <c r="F276" s="518">
        <v>12.1</v>
      </c>
      <c r="G276" s="518">
        <v>3.24</v>
      </c>
      <c r="H276" s="518">
        <v>0</v>
      </c>
      <c r="I276" s="518">
        <v>0</v>
      </c>
      <c r="J276" s="518">
        <v>0</v>
      </c>
      <c r="K276" s="518">
        <v>0</v>
      </c>
      <c r="L276" s="930">
        <v>0</v>
      </c>
      <c r="M276" s="672">
        <v>26.4</v>
      </c>
      <c r="N276" s="673">
        <v>0</v>
      </c>
      <c r="O276" s="931">
        <v>13</v>
      </c>
      <c r="P276" s="46"/>
      <c r="Q276" s="1157"/>
      <c r="R276" s="46"/>
      <c r="S276" s="46"/>
      <c r="T276" s="46"/>
    </row>
    <row r="277" spans="1:20" ht="18.75" thickBot="1">
      <c r="A277" s="45" t="s">
        <v>9</v>
      </c>
      <c r="B277" s="750">
        <f aca="true" t="shared" si="36" ref="B277:O277">SUM(B276:B276)</f>
        <v>0</v>
      </c>
      <c r="C277" s="751">
        <f t="shared" si="36"/>
        <v>0</v>
      </c>
      <c r="D277" s="751">
        <f t="shared" si="36"/>
        <v>0</v>
      </c>
      <c r="E277" s="751">
        <f t="shared" si="36"/>
        <v>6.16</v>
      </c>
      <c r="F277" s="752">
        <f t="shared" si="36"/>
        <v>12.1</v>
      </c>
      <c r="G277" s="751">
        <f t="shared" si="36"/>
        <v>3.24</v>
      </c>
      <c r="H277" s="751">
        <f t="shared" si="36"/>
        <v>0</v>
      </c>
      <c r="I277" s="751">
        <f t="shared" si="36"/>
        <v>0</v>
      </c>
      <c r="J277" s="751">
        <f t="shared" si="36"/>
        <v>0</v>
      </c>
      <c r="K277" s="751">
        <f t="shared" si="36"/>
        <v>0</v>
      </c>
      <c r="L277" s="753">
        <f t="shared" si="36"/>
        <v>0</v>
      </c>
      <c r="M277" s="752">
        <f t="shared" si="36"/>
        <v>26.4</v>
      </c>
      <c r="N277" s="755">
        <f t="shared" si="36"/>
        <v>0</v>
      </c>
      <c r="O277" s="754">
        <f t="shared" si="36"/>
        <v>13</v>
      </c>
      <c r="P277" s="46"/>
      <c r="Q277" s="1157"/>
      <c r="R277" s="46"/>
      <c r="S277" s="46"/>
      <c r="T277" s="46"/>
    </row>
    <row r="278" spans="1:20" ht="7.5" customHeight="1">
      <c r="A278" s="42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46"/>
      <c r="Q278" s="1157"/>
      <c r="R278" s="46"/>
      <c r="S278" s="46"/>
      <c r="T278" s="46"/>
    </row>
    <row r="279" spans="1:19" ht="16.5" thickBot="1">
      <c r="A279" s="134" t="s">
        <v>182</v>
      </c>
      <c r="B279" s="143"/>
      <c r="C279" s="143"/>
      <c r="D279" s="346"/>
      <c r="E279" s="346"/>
      <c r="F279" s="346"/>
      <c r="G279" s="346"/>
      <c r="H279" s="346"/>
      <c r="I279" s="46"/>
      <c r="J279" s="128"/>
      <c r="K279" s="128"/>
      <c r="L279" s="128"/>
      <c r="M279" s="46"/>
      <c r="N279" s="46"/>
      <c r="O279" s="46"/>
      <c r="P279" s="661"/>
      <c r="Q279" s="46"/>
      <c r="R279" s="46"/>
      <c r="S279" s="46"/>
    </row>
    <row r="280" spans="1:19" ht="19.5" customHeight="1">
      <c r="A280" s="1273" t="s">
        <v>14</v>
      </c>
      <c r="B280" s="1309" t="s">
        <v>25</v>
      </c>
      <c r="C280" s="1286"/>
      <c r="D280" s="1286"/>
      <c r="E280" s="1282"/>
      <c r="F280" s="1310" t="s">
        <v>15</v>
      </c>
      <c r="G280" s="1279" t="s">
        <v>0</v>
      </c>
      <c r="H280" s="1281" t="s">
        <v>26</v>
      </c>
      <c r="I280" s="1281"/>
      <c r="J280" s="1281"/>
      <c r="K280" s="1281"/>
      <c r="L280" s="1316"/>
      <c r="M280" s="1358" t="s">
        <v>91</v>
      </c>
      <c r="N280" s="360" t="s">
        <v>28</v>
      </c>
      <c r="O280" s="340" t="s">
        <v>17</v>
      </c>
      <c r="P280" s="656"/>
      <c r="Q280" s="665"/>
      <c r="R280" s="46"/>
      <c r="S280" s="46"/>
    </row>
    <row r="281" spans="1:19" ht="20.25" thickBot="1">
      <c r="A281" s="1274"/>
      <c r="B281" s="332" t="s">
        <v>18</v>
      </c>
      <c r="C281" s="333" t="s">
        <v>19</v>
      </c>
      <c r="D281" s="333" t="s">
        <v>11</v>
      </c>
      <c r="E281" s="333" t="s">
        <v>20</v>
      </c>
      <c r="F281" s="1311"/>
      <c r="G281" s="1280"/>
      <c r="H281" s="21" t="s">
        <v>12</v>
      </c>
      <c r="I281" s="21" t="s">
        <v>13</v>
      </c>
      <c r="J281" s="21" t="s">
        <v>21</v>
      </c>
      <c r="K281" s="21" t="s">
        <v>22</v>
      </c>
      <c r="L281" s="22" t="s">
        <v>23</v>
      </c>
      <c r="M281" s="1359"/>
      <c r="N281" s="352" t="s">
        <v>189</v>
      </c>
      <c r="O281" s="383" t="s">
        <v>189</v>
      </c>
      <c r="P281" s="656"/>
      <c r="Q281" s="665"/>
      <c r="R281" s="46"/>
      <c r="S281" s="46"/>
    </row>
    <row r="282" spans="1:20" ht="12.75" customHeight="1">
      <c r="A282" s="135" t="s">
        <v>2</v>
      </c>
      <c r="B282" s="929">
        <v>0</v>
      </c>
      <c r="C282" s="518">
        <v>0</v>
      </c>
      <c r="D282" s="671">
        <v>326.18</v>
      </c>
      <c r="E282" s="671">
        <v>0</v>
      </c>
      <c r="F282" s="518">
        <v>85.76</v>
      </c>
      <c r="G282" s="518">
        <v>1.8</v>
      </c>
      <c r="H282" s="518">
        <v>0</v>
      </c>
      <c r="I282" s="518">
        <v>0</v>
      </c>
      <c r="J282" s="518">
        <v>0</v>
      </c>
      <c r="K282" s="518">
        <v>0</v>
      </c>
      <c r="L282" s="930">
        <v>0</v>
      </c>
      <c r="M282" s="672">
        <v>116</v>
      </c>
      <c r="N282" s="673">
        <v>0</v>
      </c>
      <c r="O282" s="931">
        <v>37</v>
      </c>
      <c r="P282" s="657"/>
      <c r="Q282" s="665"/>
      <c r="R282" s="46"/>
      <c r="S282" s="46"/>
      <c r="T282" s="121"/>
    </row>
    <row r="283" spans="1:19" ht="13.5" customHeight="1" thickBot="1">
      <c r="A283" s="132" t="s">
        <v>3</v>
      </c>
      <c r="B283" s="932">
        <v>0</v>
      </c>
      <c r="C283" s="933">
        <v>0</v>
      </c>
      <c r="D283" s="934">
        <v>0</v>
      </c>
      <c r="E283" s="934">
        <v>0</v>
      </c>
      <c r="F283" s="935">
        <v>3.2</v>
      </c>
      <c r="G283" s="933">
        <v>0</v>
      </c>
      <c r="H283" s="933">
        <v>0</v>
      </c>
      <c r="I283" s="933">
        <v>0</v>
      </c>
      <c r="J283" s="933">
        <v>0</v>
      </c>
      <c r="K283" s="933">
        <v>0</v>
      </c>
      <c r="L283" s="936">
        <v>0</v>
      </c>
      <c r="M283" s="937">
        <v>0</v>
      </c>
      <c r="N283" s="938">
        <v>0</v>
      </c>
      <c r="O283" s="939">
        <v>0</v>
      </c>
      <c r="P283" s="659"/>
      <c r="Q283" s="665"/>
      <c r="R283" s="46"/>
      <c r="S283" s="46"/>
    </row>
    <row r="284" spans="1:21" ht="13.5" customHeight="1" thickBot="1">
      <c r="A284" s="45" t="s">
        <v>9</v>
      </c>
      <c r="B284" s="750">
        <f aca="true" t="shared" si="37" ref="B284:O284">SUM(B282:B283)</f>
        <v>0</v>
      </c>
      <c r="C284" s="751">
        <f t="shared" si="37"/>
        <v>0</v>
      </c>
      <c r="D284" s="751">
        <f t="shared" si="37"/>
        <v>326.18</v>
      </c>
      <c r="E284" s="751">
        <f t="shared" si="37"/>
        <v>0</v>
      </c>
      <c r="F284" s="752">
        <f t="shared" si="37"/>
        <v>88.96000000000001</v>
      </c>
      <c r="G284" s="751">
        <f t="shared" si="37"/>
        <v>1.8</v>
      </c>
      <c r="H284" s="751">
        <f t="shared" si="37"/>
        <v>0</v>
      </c>
      <c r="I284" s="751">
        <f t="shared" si="37"/>
        <v>0</v>
      </c>
      <c r="J284" s="751">
        <f t="shared" si="37"/>
        <v>0</v>
      </c>
      <c r="K284" s="751">
        <f t="shared" si="37"/>
        <v>0</v>
      </c>
      <c r="L284" s="753">
        <f t="shared" si="37"/>
        <v>0</v>
      </c>
      <c r="M284" s="752">
        <f>SUM(M282:M283)</f>
        <v>116</v>
      </c>
      <c r="N284" s="755">
        <f t="shared" si="37"/>
        <v>0</v>
      </c>
      <c r="O284" s="754">
        <f t="shared" si="37"/>
        <v>37</v>
      </c>
      <c r="P284" s="662"/>
      <c r="Q284" s="665"/>
      <c r="R284" s="96"/>
      <c r="S284" s="96"/>
      <c r="T284" s="122"/>
      <c r="U284" s="123"/>
    </row>
    <row r="285" spans="1:20" ht="8.25" customHeight="1">
      <c r="A285" s="46"/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661"/>
      <c r="Q285" s="665"/>
      <c r="R285" s="46"/>
      <c r="S285" s="46"/>
      <c r="T285" s="123"/>
    </row>
    <row r="286" spans="1:23" ht="16.5" thickBot="1">
      <c r="A286" s="134" t="s">
        <v>178</v>
      </c>
      <c r="B286" s="744"/>
      <c r="C286" s="744"/>
      <c r="D286" s="745"/>
      <c r="E286" s="745"/>
      <c r="F286" s="745"/>
      <c r="G286" s="745"/>
      <c r="H286" s="745"/>
      <c r="I286" s="94"/>
      <c r="J286" s="746"/>
      <c r="K286" s="746"/>
      <c r="L286" s="746"/>
      <c r="M286" s="94"/>
      <c r="N286" s="94"/>
      <c r="O286" s="94"/>
      <c r="P286" s="661"/>
      <c r="Q286" s="665"/>
      <c r="R286" s="46"/>
      <c r="S286" s="46"/>
      <c r="W286" s="8"/>
    </row>
    <row r="287" spans="1:19" ht="19.5" customHeight="1">
      <c r="A287" s="1273" t="s">
        <v>14</v>
      </c>
      <c r="B287" s="1283" t="s">
        <v>25</v>
      </c>
      <c r="C287" s="1284"/>
      <c r="D287" s="1284"/>
      <c r="E287" s="1285"/>
      <c r="F287" s="1321" t="s">
        <v>15</v>
      </c>
      <c r="G287" s="1319" t="s">
        <v>0</v>
      </c>
      <c r="H287" s="1317" t="s">
        <v>26</v>
      </c>
      <c r="I287" s="1317"/>
      <c r="J287" s="1317"/>
      <c r="K287" s="1317"/>
      <c r="L287" s="1318"/>
      <c r="M287" s="1275" t="s">
        <v>204</v>
      </c>
      <c r="N287" s="747" t="s">
        <v>28</v>
      </c>
      <c r="O287" s="719" t="s">
        <v>17</v>
      </c>
      <c r="P287" s="656"/>
      <c r="Q287" s="665"/>
      <c r="R287" s="46"/>
      <c r="S287" s="46"/>
    </row>
    <row r="288" spans="1:19" ht="20.25" thickBot="1">
      <c r="A288" s="1274"/>
      <c r="B288" s="748" t="s">
        <v>18</v>
      </c>
      <c r="C288" s="749" t="s">
        <v>19</v>
      </c>
      <c r="D288" s="749" t="s">
        <v>11</v>
      </c>
      <c r="E288" s="749" t="s">
        <v>20</v>
      </c>
      <c r="F288" s="1322"/>
      <c r="G288" s="1320"/>
      <c r="H288" s="725" t="s">
        <v>12</v>
      </c>
      <c r="I288" s="725" t="s">
        <v>13</v>
      </c>
      <c r="J288" s="725" t="s">
        <v>21</v>
      </c>
      <c r="K288" s="725" t="s">
        <v>22</v>
      </c>
      <c r="L288" s="726" t="s">
        <v>23</v>
      </c>
      <c r="M288" s="1276"/>
      <c r="N288" s="352" t="s">
        <v>189</v>
      </c>
      <c r="O288" s="383" t="s">
        <v>189</v>
      </c>
      <c r="P288" s="656"/>
      <c r="Q288" s="665"/>
      <c r="R288" s="46"/>
      <c r="S288" s="46"/>
    </row>
    <row r="289" spans="1:19" ht="13.5" customHeight="1" thickBot="1">
      <c r="A289" s="135" t="s">
        <v>2</v>
      </c>
      <c r="B289" s="940">
        <v>0</v>
      </c>
      <c r="C289" s="940">
        <v>0</v>
      </c>
      <c r="D289" s="940">
        <v>17.43</v>
      </c>
      <c r="E289" s="940">
        <v>0</v>
      </c>
      <c r="F289" s="941">
        <v>14.34</v>
      </c>
      <c r="G289" s="940">
        <v>3.5</v>
      </c>
      <c r="H289" s="940">
        <v>0</v>
      </c>
      <c r="I289" s="940">
        <v>0</v>
      </c>
      <c r="J289" s="941">
        <v>0</v>
      </c>
      <c r="K289" s="942">
        <v>0</v>
      </c>
      <c r="L289" s="943">
        <v>0</v>
      </c>
      <c r="M289" s="940">
        <v>28.6</v>
      </c>
      <c r="N289" s="942">
        <v>5.6</v>
      </c>
      <c r="O289" s="766">
        <v>10.8</v>
      </c>
      <c r="P289" s="658"/>
      <c r="Q289" s="665"/>
      <c r="R289" s="46"/>
      <c r="S289" s="46"/>
    </row>
    <row r="290" spans="1:19" ht="13.5" customHeight="1" thickBot="1">
      <c r="A290" s="45" t="s">
        <v>9</v>
      </c>
      <c r="B290" s="750">
        <f aca="true" t="shared" si="38" ref="B290:G290">SUM(B289:B289)</f>
        <v>0</v>
      </c>
      <c r="C290" s="751">
        <f t="shared" si="38"/>
        <v>0</v>
      </c>
      <c r="D290" s="751">
        <f t="shared" si="38"/>
        <v>17.43</v>
      </c>
      <c r="E290" s="751">
        <f t="shared" si="38"/>
        <v>0</v>
      </c>
      <c r="F290" s="752">
        <f t="shared" si="38"/>
        <v>14.34</v>
      </c>
      <c r="G290" s="751">
        <f t="shared" si="38"/>
        <v>3.5</v>
      </c>
      <c r="H290" s="751">
        <f aca="true" t="shared" si="39" ref="H290:O290">SUM(H289:H289)</f>
        <v>0</v>
      </c>
      <c r="I290" s="751">
        <f t="shared" si="39"/>
        <v>0</v>
      </c>
      <c r="J290" s="751">
        <f t="shared" si="39"/>
        <v>0</v>
      </c>
      <c r="K290" s="751">
        <f t="shared" si="39"/>
        <v>0</v>
      </c>
      <c r="L290" s="753">
        <f t="shared" si="39"/>
        <v>0</v>
      </c>
      <c r="M290" s="754">
        <f>SUM(M289:M289)</f>
        <v>28.6</v>
      </c>
      <c r="N290" s="755">
        <f t="shared" si="39"/>
        <v>5.6</v>
      </c>
      <c r="O290" s="754">
        <f t="shared" si="39"/>
        <v>10.8</v>
      </c>
      <c r="P290" s="662"/>
      <c r="Q290" s="665"/>
      <c r="R290" s="96"/>
      <c r="S290" s="96"/>
    </row>
    <row r="291" spans="1:19" ht="12.75" customHeight="1">
      <c r="A291" s="46"/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661"/>
      <c r="Q291" s="665"/>
      <c r="R291" s="46"/>
      <c r="S291" s="46"/>
    </row>
    <row r="292" spans="1:19" ht="29.25" customHeight="1" thickBot="1">
      <c r="A292" s="134" t="s">
        <v>179</v>
      </c>
      <c r="B292" s="744"/>
      <c r="C292" s="744"/>
      <c r="D292" s="745"/>
      <c r="E292" s="745"/>
      <c r="F292" s="745"/>
      <c r="G292" s="745"/>
      <c r="H292" s="745"/>
      <c r="I292" s="94"/>
      <c r="J292" s="746"/>
      <c r="K292" s="746"/>
      <c r="L292" s="746"/>
      <c r="M292" s="94"/>
      <c r="N292" s="94"/>
      <c r="O292" s="94"/>
      <c r="P292" s="661"/>
      <c r="Q292" s="665"/>
      <c r="R292" s="46"/>
      <c r="S292" s="46"/>
    </row>
    <row r="293" spans="1:19" ht="19.5" customHeight="1">
      <c r="A293" s="1273" t="s">
        <v>14</v>
      </c>
      <c r="B293" s="1283" t="s">
        <v>25</v>
      </c>
      <c r="C293" s="1284"/>
      <c r="D293" s="1284"/>
      <c r="E293" s="1285"/>
      <c r="F293" s="1321" t="s">
        <v>15</v>
      </c>
      <c r="G293" s="1319" t="s">
        <v>0</v>
      </c>
      <c r="H293" s="1317" t="s">
        <v>26</v>
      </c>
      <c r="I293" s="1317"/>
      <c r="J293" s="1317"/>
      <c r="K293" s="1317"/>
      <c r="L293" s="1318"/>
      <c r="M293" s="1275" t="s">
        <v>204</v>
      </c>
      <c r="N293" s="747" t="s">
        <v>28</v>
      </c>
      <c r="O293" s="719" t="s">
        <v>17</v>
      </c>
      <c r="P293" s="656"/>
      <c r="Q293" s="665"/>
      <c r="R293" s="46"/>
      <c r="S293" s="46"/>
    </row>
    <row r="294" spans="1:19" ht="20.25" thickBot="1">
      <c r="A294" s="1274"/>
      <c r="B294" s="748" t="s">
        <v>18</v>
      </c>
      <c r="C294" s="749" t="s">
        <v>19</v>
      </c>
      <c r="D294" s="749" t="s">
        <v>11</v>
      </c>
      <c r="E294" s="749" t="s">
        <v>20</v>
      </c>
      <c r="F294" s="1322"/>
      <c r="G294" s="1320"/>
      <c r="H294" s="725" t="s">
        <v>12</v>
      </c>
      <c r="I294" s="725" t="s">
        <v>13</v>
      </c>
      <c r="J294" s="725" t="s">
        <v>21</v>
      </c>
      <c r="K294" s="725" t="s">
        <v>22</v>
      </c>
      <c r="L294" s="726" t="s">
        <v>23</v>
      </c>
      <c r="M294" s="1276"/>
      <c r="N294" s="352" t="s">
        <v>189</v>
      </c>
      <c r="O294" s="383" t="s">
        <v>189</v>
      </c>
      <c r="P294" s="656"/>
      <c r="Q294" s="665"/>
      <c r="R294" s="46"/>
      <c r="S294" s="46"/>
    </row>
    <row r="295" spans="1:19" ht="13.5" customHeight="1" thickBot="1">
      <c r="A295" s="136" t="s">
        <v>2</v>
      </c>
      <c r="B295" s="944">
        <v>0</v>
      </c>
      <c r="C295" s="944">
        <v>0</v>
      </c>
      <c r="D295" s="944">
        <v>55.92</v>
      </c>
      <c r="E295" s="944">
        <v>0</v>
      </c>
      <c r="F295" s="944">
        <v>4.8</v>
      </c>
      <c r="G295" s="944">
        <v>0</v>
      </c>
      <c r="H295" s="944">
        <v>0</v>
      </c>
      <c r="I295" s="944">
        <v>0</v>
      </c>
      <c r="J295" s="944">
        <v>0</v>
      </c>
      <c r="K295" s="944">
        <v>0</v>
      </c>
      <c r="L295" s="944">
        <v>0</v>
      </c>
      <c r="M295" s="942">
        <v>8</v>
      </c>
      <c r="N295" s="942">
        <v>0</v>
      </c>
      <c r="O295" s="945">
        <v>14.2</v>
      </c>
      <c r="P295" s="658"/>
      <c r="Q295" s="665"/>
      <c r="R295" s="46"/>
      <c r="S295" s="46"/>
    </row>
    <row r="296" spans="1:19" ht="13.5" customHeight="1" thickBot="1">
      <c r="A296" s="45" t="s">
        <v>9</v>
      </c>
      <c r="B296" s="755">
        <f aca="true" t="shared" si="40" ref="B296:G296">SUM(B295:B295)</f>
        <v>0</v>
      </c>
      <c r="C296" s="751">
        <f t="shared" si="40"/>
        <v>0</v>
      </c>
      <c r="D296" s="751">
        <f t="shared" si="40"/>
        <v>55.92</v>
      </c>
      <c r="E296" s="751">
        <f t="shared" si="40"/>
        <v>0</v>
      </c>
      <c r="F296" s="752">
        <f t="shared" si="40"/>
        <v>4.8</v>
      </c>
      <c r="G296" s="751">
        <f t="shared" si="40"/>
        <v>0</v>
      </c>
      <c r="H296" s="751">
        <f aca="true" t="shared" si="41" ref="H296:O296">SUM(H295:H295)</f>
        <v>0</v>
      </c>
      <c r="I296" s="751">
        <f t="shared" si="41"/>
        <v>0</v>
      </c>
      <c r="J296" s="751">
        <f t="shared" si="41"/>
        <v>0</v>
      </c>
      <c r="K296" s="751">
        <f t="shared" si="41"/>
        <v>0</v>
      </c>
      <c r="L296" s="753">
        <f t="shared" si="41"/>
        <v>0</v>
      </c>
      <c r="M296" s="754">
        <f>SUM(M295:M295)</f>
        <v>8</v>
      </c>
      <c r="N296" s="755">
        <f t="shared" si="41"/>
        <v>0</v>
      </c>
      <c r="O296" s="754">
        <f t="shared" si="41"/>
        <v>14.2</v>
      </c>
      <c r="P296" s="662"/>
      <c r="Q296" s="665"/>
      <c r="R296" s="96"/>
      <c r="S296" s="96"/>
    </row>
    <row r="297" spans="1:19" ht="8.25" customHeight="1">
      <c r="A297" s="46"/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661"/>
      <c r="Q297" s="665"/>
      <c r="R297" s="46"/>
      <c r="S297" s="46"/>
    </row>
    <row r="298" spans="1:19" ht="16.5" thickBot="1">
      <c r="A298" s="134" t="s">
        <v>180</v>
      </c>
      <c r="B298" s="744"/>
      <c r="C298" s="744"/>
      <c r="D298" s="745"/>
      <c r="E298" s="745"/>
      <c r="F298" s="745"/>
      <c r="G298" s="745"/>
      <c r="H298" s="745"/>
      <c r="I298" s="94"/>
      <c r="J298" s="746"/>
      <c r="K298" s="746"/>
      <c r="L298" s="746"/>
      <c r="M298" s="94"/>
      <c r="N298" s="94"/>
      <c r="O298" s="94"/>
      <c r="P298" s="661"/>
      <c r="Q298" s="665"/>
      <c r="R298" s="46"/>
      <c r="S298" s="46"/>
    </row>
    <row r="299" spans="1:19" ht="19.5" customHeight="1">
      <c r="A299" s="1273" t="s">
        <v>14</v>
      </c>
      <c r="B299" s="1283" t="s">
        <v>25</v>
      </c>
      <c r="C299" s="1284"/>
      <c r="D299" s="1284"/>
      <c r="E299" s="1285"/>
      <c r="F299" s="1321" t="s">
        <v>15</v>
      </c>
      <c r="G299" s="1319" t="s">
        <v>0</v>
      </c>
      <c r="H299" s="1317" t="s">
        <v>26</v>
      </c>
      <c r="I299" s="1317"/>
      <c r="J299" s="1317"/>
      <c r="K299" s="1317"/>
      <c r="L299" s="1318"/>
      <c r="M299" s="1275" t="s">
        <v>204</v>
      </c>
      <c r="N299" s="747" t="s">
        <v>28</v>
      </c>
      <c r="O299" s="719" t="s">
        <v>17</v>
      </c>
      <c r="P299" s="656"/>
      <c r="Q299" s="665"/>
      <c r="R299" s="46"/>
      <c r="S299" s="46"/>
    </row>
    <row r="300" spans="1:19" ht="20.25" thickBot="1">
      <c r="A300" s="1274"/>
      <c r="B300" s="748" t="s">
        <v>18</v>
      </c>
      <c r="C300" s="749" t="s">
        <v>19</v>
      </c>
      <c r="D300" s="749" t="s">
        <v>11</v>
      </c>
      <c r="E300" s="749" t="s">
        <v>20</v>
      </c>
      <c r="F300" s="1322"/>
      <c r="G300" s="1320"/>
      <c r="H300" s="725" t="s">
        <v>12</v>
      </c>
      <c r="I300" s="725" t="s">
        <v>13</v>
      </c>
      <c r="J300" s="725" t="s">
        <v>21</v>
      </c>
      <c r="K300" s="725" t="s">
        <v>22</v>
      </c>
      <c r="L300" s="726" t="s">
        <v>23</v>
      </c>
      <c r="M300" s="1276"/>
      <c r="N300" s="352" t="s">
        <v>189</v>
      </c>
      <c r="O300" s="383" t="s">
        <v>189</v>
      </c>
      <c r="P300" s="656"/>
      <c r="Q300" s="665"/>
      <c r="R300" s="46"/>
      <c r="S300" s="46"/>
    </row>
    <row r="301" spans="1:19" ht="13.5" customHeight="1" thickBot="1">
      <c r="A301" s="135" t="s">
        <v>2</v>
      </c>
      <c r="B301" s="940">
        <v>0</v>
      </c>
      <c r="C301" s="940">
        <v>0</v>
      </c>
      <c r="D301" s="940">
        <v>0</v>
      </c>
      <c r="E301" s="940">
        <v>26.28</v>
      </c>
      <c r="F301" s="941">
        <v>2.18</v>
      </c>
      <c r="G301" s="940">
        <v>0</v>
      </c>
      <c r="H301" s="940">
        <v>0</v>
      </c>
      <c r="I301" s="940">
        <v>0</v>
      </c>
      <c r="J301" s="941">
        <v>0</v>
      </c>
      <c r="K301" s="942">
        <v>0</v>
      </c>
      <c r="L301" s="943">
        <v>0</v>
      </c>
      <c r="M301" s="942">
        <v>0</v>
      </c>
      <c r="N301" s="942">
        <v>8</v>
      </c>
      <c r="O301" s="766">
        <v>10.8</v>
      </c>
      <c r="P301" s="658"/>
      <c r="Q301" s="665"/>
      <c r="R301" s="46"/>
      <c r="S301" s="46"/>
    </row>
    <row r="302" spans="1:19" ht="13.5" customHeight="1" thickBot="1">
      <c r="A302" s="45" t="s">
        <v>9</v>
      </c>
      <c r="B302" s="750">
        <f aca="true" t="shared" si="42" ref="B302:G302">SUM(B301:B301)</f>
        <v>0</v>
      </c>
      <c r="C302" s="751">
        <f t="shared" si="42"/>
        <v>0</v>
      </c>
      <c r="D302" s="751">
        <f t="shared" si="42"/>
        <v>0</v>
      </c>
      <c r="E302" s="751">
        <f t="shared" si="42"/>
        <v>26.28</v>
      </c>
      <c r="F302" s="752">
        <f t="shared" si="42"/>
        <v>2.18</v>
      </c>
      <c r="G302" s="751">
        <f t="shared" si="42"/>
        <v>0</v>
      </c>
      <c r="H302" s="751">
        <f aca="true" t="shared" si="43" ref="H302:O302">SUM(H301:H301)</f>
        <v>0</v>
      </c>
      <c r="I302" s="751">
        <f t="shared" si="43"/>
        <v>0</v>
      </c>
      <c r="J302" s="751">
        <f t="shared" si="43"/>
        <v>0</v>
      </c>
      <c r="K302" s="751">
        <f t="shared" si="43"/>
        <v>0</v>
      </c>
      <c r="L302" s="753">
        <f t="shared" si="43"/>
        <v>0</v>
      </c>
      <c r="M302" s="754">
        <f>SUM(M301:M301)</f>
        <v>0</v>
      </c>
      <c r="N302" s="751">
        <f t="shared" si="43"/>
        <v>8</v>
      </c>
      <c r="O302" s="754">
        <f t="shared" si="43"/>
        <v>10.8</v>
      </c>
      <c r="P302" s="662"/>
      <c r="Q302" s="665"/>
      <c r="R302" s="96"/>
      <c r="S302" s="96"/>
    </row>
    <row r="303" spans="1:19" ht="2.25" customHeight="1">
      <c r="A303" s="42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662"/>
      <c r="Q303" s="665"/>
      <c r="R303" s="96"/>
      <c r="S303" s="96"/>
    </row>
    <row r="304" spans="1:19" ht="16.5" thickBot="1">
      <c r="A304" s="371" t="s">
        <v>192</v>
      </c>
      <c r="B304" s="743"/>
      <c r="C304" s="743"/>
      <c r="D304" s="367"/>
      <c r="E304" s="367"/>
      <c r="F304" s="367"/>
      <c r="G304" s="367"/>
      <c r="H304" s="367"/>
      <c r="I304" s="367"/>
      <c r="J304" s="761"/>
      <c r="K304" s="761"/>
      <c r="L304" s="761"/>
      <c r="M304" s="367"/>
      <c r="N304" s="367"/>
      <c r="O304" s="367"/>
      <c r="P304" s="662"/>
      <c r="Q304" s="665"/>
      <c r="R304" s="96"/>
      <c r="S304" s="96"/>
    </row>
    <row r="305" spans="1:19" ht="19.5" customHeight="1">
      <c r="A305" s="1290" t="s">
        <v>14</v>
      </c>
      <c r="B305" s="1373" t="s">
        <v>32</v>
      </c>
      <c r="C305" s="1324"/>
      <c r="D305" s="1324"/>
      <c r="E305" s="1374"/>
      <c r="F305" s="1292" t="s">
        <v>15</v>
      </c>
      <c r="G305" s="1294" t="s">
        <v>0</v>
      </c>
      <c r="H305" s="1331" t="s">
        <v>33</v>
      </c>
      <c r="I305" s="1331"/>
      <c r="J305" s="1331"/>
      <c r="K305" s="1331"/>
      <c r="L305" s="1348"/>
      <c r="M305" s="1275" t="s">
        <v>204</v>
      </c>
      <c r="N305" s="900" t="s">
        <v>28</v>
      </c>
      <c r="O305" s="899" t="s">
        <v>17</v>
      </c>
      <c r="P305" s="662"/>
      <c r="Q305" s="665"/>
      <c r="R305" s="96"/>
      <c r="S305" s="96"/>
    </row>
    <row r="306" spans="1:19" ht="20.25" thickBot="1">
      <c r="A306" s="1291"/>
      <c r="B306" s="762" t="s">
        <v>18</v>
      </c>
      <c r="C306" s="763" t="s">
        <v>19</v>
      </c>
      <c r="D306" s="763" t="s">
        <v>11</v>
      </c>
      <c r="E306" s="763" t="s">
        <v>20</v>
      </c>
      <c r="F306" s="1293"/>
      <c r="G306" s="1295"/>
      <c r="H306" s="764" t="s">
        <v>12</v>
      </c>
      <c r="I306" s="764" t="s">
        <v>13</v>
      </c>
      <c r="J306" s="764" t="s">
        <v>21</v>
      </c>
      <c r="K306" s="764" t="s">
        <v>22</v>
      </c>
      <c r="L306" s="765" t="s">
        <v>23</v>
      </c>
      <c r="M306" s="1276"/>
      <c r="N306" s="352" t="s">
        <v>189</v>
      </c>
      <c r="O306" s="383" t="s">
        <v>189</v>
      </c>
      <c r="P306" s="662"/>
      <c r="Q306" s="665"/>
      <c r="R306" s="96"/>
      <c r="S306" s="96"/>
    </row>
    <row r="307" spans="1:19" ht="13.5" customHeight="1" thickBot="1">
      <c r="A307" s="47" t="s">
        <v>2</v>
      </c>
      <c r="B307" s="946">
        <v>0</v>
      </c>
      <c r="C307" s="946">
        <v>0</v>
      </c>
      <c r="D307" s="946">
        <v>0</v>
      </c>
      <c r="E307" s="946">
        <v>43.2</v>
      </c>
      <c r="F307" s="538">
        <v>4.8</v>
      </c>
      <c r="G307" s="946">
        <v>0</v>
      </c>
      <c r="H307" s="946">
        <v>0</v>
      </c>
      <c r="I307" s="946">
        <v>0</v>
      </c>
      <c r="J307" s="538">
        <v>0</v>
      </c>
      <c r="K307" s="947">
        <v>0</v>
      </c>
      <c r="L307" s="554">
        <v>0</v>
      </c>
      <c r="M307" s="947">
        <v>16</v>
      </c>
      <c r="N307" s="947">
        <v>16</v>
      </c>
      <c r="O307" s="948">
        <v>11.1</v>
      </c>
      <c r="P307" s="662"/>
      <c r="Q307" s="665"/>
      <c r="R307" s="96"/>
      <c r="S307" s="96"/>
    </row>
    <row r="308" spans="1:19" ht="13.5" customHeight="1" thickBot="1">
      <c r="A308" s="133" t="s">
        <v>9</v>
      </c>
      <c r="B308" s="325">
        <f aca="true" t="shared" si="44" ref="B308:L308">SUM(B307:B307)</f>
        <v>0</v>
      </c>
      <c r="C308" s="407">
        <f t="shared" si="44"/>
        <v>0</v>
      </c>
      <c r="D308" s="407">
        <f t="shared" si="44"/>
        <v>0</v>
      </c>
      <c r="E308" s="407">
        <f t="shared" si="44"/>
        <v>43.2</v>
      </c>
      <c r="F308" s="408">
        <f t="shared" si="44"/>
        <v>4.8</v>
      </c>
      <c r="G308" s="407">
        <f t="shared" si="44"/>
        <v>0</v>
      </c>
      <c r="H308" s="407">
        <f t="shared" si="44"/>
        <v>0</v>
      </c>
      <c r="I308" s="407">
        <f t="shared" si="44"/>
        <v>0</v>
      </c>
      <c r="J308" s="407">
        <f t="shared" si="44"/>
        <v>0</v>
      </c>
      <c r="K308" s="407">
        <f t="shared" si="44"/>
        <v>0</v>
      </c>
      <c r="L308" s="409">
        <f t="shared" si="44"/>
        <v>0</v>
      </c>
      <c r="M308" s="98">
        <f>SUM(M307:M307)</f>
        <v>16</v>
      </c>
      <c r="N308" s="407">
        <f>SUM(N307:N307)</f>
        <v>16</v>
      </c>
      <c r="O308" s="98">
        <f>SUM(O307:O307)</f>
        <v>11.1</v>
      </c>
      <c r="P308" s="662"/>
      <c r="Q308" s="665"/>
      <c r="R308" s="96"/>
      <c r="S308" s="96"/>
    </row>
    <row r="309" spans="1:19" ht="13.5" customHeight="1">
      <c r="A309" s="400"/>
      <c r="B309" s="396"/>
      <c r="C309" s="396"/>
      <c r="D309" s="396"/>
      <c r="E309" s="396"/>
      <c r="F309" s="396"/>
      <c r="G309" s="396"/>
      <c r="H309" s="396"/>
      <c r="I309" s="396"/>
      <c r="J309" s="396"/>
      <c r="K309" s="396"/>
      <c r="L309" s="396"/>
      <c r="M309" s="396"/>
      <c r="N309" s="396"/>
      <c r="O309" s="396"/>
      <c r="P309" s="662"/>
      <c r="Q309" s="665"/>
      <c r="R309" s="96"/>
      <c r="S309" s="96"/>
    </row>
    <row r="310" spans="1:19" ht="13.5" customHeight="1" thickBot="1">
      <c r="A310" s="371" t="s">
        <v>193</v>
      </c>
      <c r="B310" s="743"/>
      <c r="C310" s="743"/>
      <c r="D310" s="367"/>
      <c r="E310" s="367"/>
      <c r="F310" s="367"/>
      <c r="G310" s="367"/>
      <c r="H310" s="367"/>
      <c r="I310" s="367"/>
      <c r="J310" s="761"/>
      <c r="K310" s="761"/>
      <c r="L310" s="761"/>
      <c r="M310" s="367"/>
      <c r="N310" s="367"/>
      <c r="O310" s="367"/>
      <c r="P310" s="662"/>
      <c r="Q310" s="665"/>
      <c r="R310" s="96"/>
      <c r="S310" s="96"/>
    </row>
    <row r="311" spans="1:19" ht="18" customHeight="1">
      <c r="A311" s="1290" t="s">
        <v>14</v>
      </c>
      <c r="B311" s="1373" t="s">
        <v>32</v>
      </c>
      <c r="C311" s="1324"/>
      <c r="D311" s="1324"/>
      <c r="E311" s="1374"/>
      <c r="F311" s="1292" t="s">
        <v>15</v>
      </c>
      <c r="G311" s="1294" t="s">
        <v>0</v>
      </c>
      <c r="H311" s="1331" t="s">
        <v>33</v>
      </c>
      <c r="I311" s="1331"/>
      <c r="J311" s="1331"/>
      <c r="K311" s="1331"/>
      <c r="L311" s="1348"/>
      <c r="M311" s="1275" t="s">
        <v>204</v>
      </c>
      <c r="N311" s="900" t="s">
        <v>28</v>
      </c>
      <c r="O311" s="899" t="s">
        <v>17</v>
      </c>
      <c r="P311" s="662"/>
      <c r="Q311" s="665"/>
      <c r="R311" s="96"/>
      <c r="S311" s="96"/>
    </row>
    <row r="312" spans="1:19" ht="23.25" customHeight="1" thickBot="1">
      <c r="A312" s="1291"/>
      <c r="B312" s="762" t="s">
        <v>18</v>
      </c>
      <c r="C312" s="763" t="s">
        <v>19</v>
      </c>
      <c r="D312" s="763" t="s">
        <v>11</v>
      </c>
      <c r="E312" s="763" t="s">
        <v>20</v>
      </c>
      <c r="F312" s="1293"/>
      <c r="G312" s="1295"/>
      <c r="H312" s="764" t="s">
        <v>12</v>
      </c>
      <c r="I312" s="764" t="s">
        <v>13</v>
      </c>
      <c r="J312" s="764" t="s">
        <v>21</v>
      </c>
      <c r="K312" s="764" t="s">
        <v>22</v>
      </c>
      <c r="L312" s="765" t="s">
        <v>23</v>
      </c>
      <c r="M312" s="1276"/>
      <c r="N312" s="352" t="s">
        <v>189</v>
      </c>
      <c r="O312" s="383" t="s">
        <v>189</v>
      </c>
      <c r="P312" s="662"/>
      <c r="Q312" s="665"/>
      <c r="R312" s="96"/>
      <c r="S312" s="96"/>
    </row>
    <row r="313" spans="1:19" ht="13.5" customHeight="1" thickBot="1">
      <c r="A313" s="47" t="s">
        <v>2</v>
      </c>
      <c r="B313" s="946">
        <v>0</v>
      </c>
      <c r="C313" s="946">
        <v>0</v>
      </c>
      <c r="D313" s="946">
        <v>0</v>
      </c>
      <c r="E313" s="946">
        <v>43.2</v>
      </c>
      <c r="F313" s="538">
        <v>4.8</v>
      </c>
      <c r="G313" s="946">
        <v>0</v>
      </c>
      <c r="H313" s="946">
        <v>0</v>
      </c>
      <c r="I313" s="946">
        <v>0</v>
      </c>
      <c r="J313" s="538">
        <v>0</v>
      </c>
      <c r="K313" s="947">
        <v>0</v>
      </c>
      <c r="L313" s="554">
        <v>0</v>
      </c>
      <c r="M313" s="947">
        <v>0</v>
      </c>
      <c r="N313" s="947">
        <v>16</v>
      </c>
      <c r="O313" s="948">
        <v>11.1</v>
      </c>
      <c r="P313" s="662"/>
      <c r="Q313" s="665"/>
      <c r="R313" s="96"/>
      <c r="S313" s="96"/>
    </row>
    <row r="314" spans="1:19" ht="13.5" customHeight="1" thickBot="1">
      <c r="A314" s="133" t="s">
        <v>9</v>
      </c>
      <c r="B314" s="325">
        <f aca="true" t="shared" si="45" ref="B314:L314">SUM(B313:B313)</f>
        <v>0</v>
      </c>
      <c r="C314" s="407">
        <f t="shared" si="45"/>
        <v>0</v>
      </c>
      <c r="D314" s="407">
        <f t="shared" si="45"/>
        <v>0</v>
      </c>
      <c r="E314" s="407">
        <f t="shared" si="45"/>
        <v>43.2</v>
      </c>
      <c r="F314" s="408">
        <f t="shared" si="45"/>
        <v>4.8</v>
      </c>
      <c r="G314" s="407">
        <f t="shared" si="45"/>
        <v>0</v>
      </c>
      <c r="H314" s="407">
        <f t="shared" si="45"/>
        <v>0</v>
      </c>
      <c r="I314" s="407">
        <f t="shared" si="45"/>
        <v>0</v>
      </c>
      <c r="J314" s="407">
        <f t="shared" si="45"/>
        <v>0</v>
      </c>
      <c r="K314" s="407">
        <f t="shared" si="45"/>
        <v>0</v>
      </c>
      <c r="L314" s="409">
        <f t="shared" si="45"/>
        <v>0</v>
      </c>
      <c r="M314" s="98">
        <f>SUM(M313:M313)</f>
        <v>0</v>
      </c>
      <c r="N314" s="407">
        <f>SUM(N313:N313)</f>
        <v>16</v>
      </c>
      <c r="O314" s="98">
        <f>SUM(O313:O313)</f>
        <v>11.1</v>
      </c>
      <c r="P314" s="662"/>
      <c r="Q314" s="665"/>
      <c r="R314" s="96"/>
      <c r="S314" s="96"/>
    </row>
    <row r="315" spans="1:19" ht="12.75" customHeight="1">
      <c r="A315" s="42"/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662"/>
      <c r="Q315" s="665"/>
      <c r="R315" s="96"/>
      <c r="S315" s="96"/>
    </row>
    <row r="316" spans="1:19" ht="16.5" thickBot="1">
      <c r="A316" s="134" t="s">
        <v>181</v>
      </c>
      <c r="B316" s="61"/>
      <c r="C316" s="61"/>
      <c r="D316" s="346"/>
      <c r="E316" s="346"/>
      <c r="F316" s="346"/>
      <c r="G316" s="346"/>
      <c r="H316" s="346"/>
      <c r="I316" s="46"/>
      <c r="J316" s="128"/>
      <c r="K316" s="128"/>
      <c r="L316" s="128"/>
      <c r="M316" s="46"/>
      <c r="N316" s="46"/>
      <c r="O316" s="46"/>
      <c r="P316" s="662"/>
      <c r="Q316" s="665"/>
      <c r="R316" s="96"/>
      <c r="S316" s="96"/>
    </row>
    <row r="317" spans="1:19" ht="19.5" customHeight="1">
      <c r="A317" s="1273" t="s">
        <v>14</v>
      </c>
      <c r="B317" s="1309" t="s">
        <v>25</v>
      </c>
      <c r="C317" s="1286"/>
      <c r="D317" s="1286"/>
      <c r="E317" s="1282"/>
      <c r="F317" s="1310" t="s">
        <v>15</v>
      </c>
      <c r="G317" s="1279" t="s">
        <v>0</v>
      </c>
      <c r="H317" s="1281" t="s">
        <v>26</v>
      </c>
      <c r="I317" s="1281"/>
      <c r="J317" s="1281"/>
      <c r="K317" s="1281"/>
      <c r="L317" s="1316"/>
      <c r="M317" s="1275" t="s">
        <v>204</v>
      </c>
      <c r="N317" s="511" t="s">
        <v>28</v>
      </c>
      <c r="O317" s="340" t="s">
        <v>17</v>
      </c>
      <c r="P317" s="662"/>
      <c r="Q317" s="665"/>
      <c r="R317" s="96"/>
      <c r="S317" s="96"/>
    </row>
    <row r="318" spans="1:19" ht="20.25" thickBot="1">
      <c r="A318" s="1274"/>
      <c r="B318" s="332" t="s">
        <v>18</v>
      </c>
      <c r="C318" s="333" t="s">
        <v>19</v>
      </c>
      <c r="D318" s="333" t="s">
        <v>11</v>
      </c>
      <c r="E318" s="333" t="s">
        <v>20</v>
      </c>
      <c r="F318" s="1311"/>
      <c r="G318" s="1280"/>
      <c r="H318" s="21" t="s">
        <v>12</v>
      </c>
      <c r="I318" s="21" t="s">
        <v>13</v>
      </c>
      <c r="J318" s="21" t="s">
        <v>21</v>
      </c>
      <c r="K318" s="21" t="s">
        <v>22</v>
      </c>
      <c r="L318" s="22" t="s">
        <v>23</v>
      </c>
      <c r="M318" s="1276"/>
      <c r="N318" s="352" t="s">
        <v>189</v>
      </c>
      <c r="O318" s="352" t="s">
        <v>189</v>
      </c>
      <c r="P318" s="662"/>
      <c r="Q318" s="665"/>
      <c r="R318" s="96"/>
      <c r="S318" s="96"/>
    </row>
    <row r="319" spans="1:19" ht="13.5" customHeight="1" thickBot="1">
      <c r="A319" s="135" t="s">
        <v>2</v>
      </c>
      <c r="B319" s="940">
        <v>0</v>
      </c>
      <c r="C319" s="940">
        <v>0</v>
      </c>
      <c r="D319" s="940">
        <v>0</v>
      </c>
      <c r="E319" s="940">
        <v>38.16</v>
      </c>
      <c r="F319" s="941">
        <v>21.6</v>
      </c>
      <c r="G319" s="940">
        <v>6</v>
      </c>
      <c r="H319" s="940">
        <v>0</v>
      </c>
      <c r="I319" s="940">
        <v>0</v>
      </c>
      <c r="J319" s="941">
        <v>0</v>
      </c>
      <c r="K319" s="942">
        <v>0</v>
      </c>
      <c r="L319" s="943">
        <v>0</v>
      </c>
      <c r="M319" s="942">
        <v>0</v>
      </c>
      <c r="N319" s="942">
        <v>16</v>
      </c>
      <c r="O319" s="766">
        <v>14.8</v>
      </c>
      <c r="P319" s="662"/>
      <c r="Q319" s="665"/>
      <c r="R319" s="96"/>
      <c r="S319" s="96"/>
    </row>
    <row r="320" spans="1:19" ht="13.5" customHeight="1" thickBot="1">
      <c r="A320" s="45" t="s">
        <v>9</v>
      </c>
      <c r="B320" s="750">
        <f aca="true" t="shared" si="46" ref="B320:L320">SUM(B319:B319)</f>
        <v>0</v>
      </c>
      <c r="C320" s="751">
        <f t="shared" si="46"/>
        <v>0</v>
      </c>
      <c r="D320" s="751">
        <f t="shared" si="46"/>
        <v>0</v>
      </c>
      <c r="E320" s="751">
        <f t="shared" si="46"/>
        <v>38.16</v>
      </c>
      <c r="F320" s="752">
        <f t="shared" si="46"/>
        <v>21.6</v>
      </c>
      <c r="G320" s="751">
        <f t="shared" si="46"/>
        <v>6</v>
      </c>
      <c r="H320" s="751">
        <f t="shared" si="46"/>
        <v>0</v>
      </c>
      <c r="I320" s="751">
        <f t="shared" si="46"/>
        <v>0</v>
      </c>
      <c r="J320" s="751">
        <f t="shared" si="46"/>
        <v>0</v>
      </c>
      <c r="K320" s="751">
        <f t="shared" si="46"/>
        <v>0</v>
      </c>
      <c r="L320" s="753">
        <f t="shared" si="46"/>
        <v>0</v>
      </c>
      <c r="M320" s="754">
        <f>SUM(M319:M319)</f>
        <v>0</v>
      </c>
      <c r="N320" s="751">
        <f>SUM(N319:N319)</f>
        <v>16</v>
      </c>
      <c r="O320" s="754">
        <f>SUM(O319:O319)</f>
        <v>14.8</v>
      </c>
      <c r="P320" s="662"/>
      <c r="Q320" s="665"/>
      <c r="R320" s="96"/>
      <c r="S320" s="96"/>
    </row>
    <row r="321" spans="1:19" ht="12.75" customHeight="1">
      <c r="A321" s="42"/>
      <c r="B321" s="46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662"/>
      <c r="Q321" s="665"/>
      <c r="R321" s="96"/>
      <c r="S321" s="96"/>
    </row>
    <row r="322" spans="1:19" ht="21.75" customHeight="1" thickBot="1">
      <c r="A322" s="1287" t="s">
        <v>114</v>
      </c>
      <c r="B322" s="1287"/>
      <c r="C322" s="1287"/>
      <c r="D322" s="1287"/>
      <c r="E322" s="1287"/>
      <c r="F322" s="1287"/>
      <c r="G322" s="1287"/>
      <c r="H322" s="346"/>
      <c r="I322" s="46"/>
      <c r="J322" s="128"/>
      <c r="K322" s="128"/>
      <c r="L322" s="128"/>
      <c r="M322" s="46"/>
      <c r="N322" s="46"/>
      <c r="O322" s="46"/>
      <c r="P322" s="661"/>
      <c r="Q322" s="119"/>
      <c r="R322" s="46"/>
      <c r="S322" s="46"/>
    </row>
    <row r="323" spans="1:19" ht="22.5" customHeight="1">
      <c r="A323" s="1273" t="s">
        <v>14</v>
      </c>
      <c r="B323" s="1286" t="s">
        <v>25</v>
      </c>
      <c r="C323" s="1286"/>
      <c r="D323" s="1286"/>
      <c r="E323" s="1282"/>
      <c r="F323" s="1288" t="s">
        <v>15</v>
      </c>
      <c r="G323" s="1288" t="s">
        <v>0</v>
      </c>
      <c r="H323" s="1312" t="s">
        <v>26</v>
      </c>
      <c r="I323" s="1286"/>
      <c r="J323" s="1286"/>
      <c r="K323" s="1286"/>
      <c r="L323" s="1313"/>
      <c r="M323" s="1275" t="s">
        <v>204</v>
      </c>
      <c r="N323" s="382" t="s">
        <v>28</v>
      </c>
      <c r="O323" s="384" t="s">
        <v>17</v>
      </c>
      <c r="P323" s="656"/>
      <c r="Q323" s="372"/>
      <c r="R323" s="372"/>
      <c r="S323" s="46"/>
    </row>
    <row r="324" spans="1:19" ht="29.25" customHeight="1" thickBot="1">
      <c r="A324" s="1274"/>
      <c r="B324" s="332" t="s">
        <v>18</v>
      </c>
      <c r="C324" s="333" t="s">
        <v>19</v>
      </c>
      <c r="D324" s="333" t="s">
        <v>11</v>
      </c>
      <c r="E324" s="333" t="s">
        <v>20</v>
      </c>
      <c r="F324" s="1289"/>
      <c r="G324" s="1289"/>
      <c r="H324" s="21" t="s">
        <v>12</v>
      </c>
      <c r="I324" s="21" t="s">
        <v>13</v>
      </c>
      <c r="J324" s="21" t="s">
        <v>21</v>
      </c>
      <c r="K324" s="21" t="s">
        <v>22</v>
      </c>
      <c r="L324" s="22" t="s">
        <v>23</v>
      </c>
      <c r="M324" s="1276"/>
      <c r="N324" s="383" t="s">
        <v>24</v>
      </c>
      <c r="O324" s="385" t="s">
        <v>24</v>
      </c>
      <c r="P324" s="656"/>
      <c r="Q324" s="46"/>
      <c r="R324" s="46"/>
      <c r="S324" s="46"/>
    </row>
    <row r="325" spans="1:20" ht="24" customHeight="1" thickBot="1">
      <c r="A325" s="45" t="s">
        <v>9</v>
      </c>
      <c r="B325" s="1010">
        <f aca="true" t="shared" si="47" ref="B325:P325">B265+B271+B277+B284+B290+B296+B302+B308+B314+B320</f>
        <v>0</v>
      </c>
      <c r="C325" s="1010">
        <f t="shared" si="47"/>
        <v>0</v>
      </c>
      <c r="D325" s="1010">
        <f t="shared" si="47"/>
        <v>534.23</v>
      </c>
      <c r="E325" s="1010">
        <f t="shared" si="47"/>
        <v>165</v>
      </c>
      <c r="F325" s="1010">
        <f t="shared" si="47"/>
        <v>179.22000000000003</v>
      </c>
      <c r="G325" s="1010">
        <f t="shared" si="47"/>
        <v>17.79</v>
      </c>
      <c r="H325" s="1010">
        <f t="shared" si="47"/>
        <v>0</v>
      </c>
      <c r="I325" s="1010">
        <f t="shared" si="47"/>
        <v>0</v>
      </c>
      <c r="J325" s="1010">
        <f t="shared" si="47"/>
        <v>0</v>
      </c>
      <c r="K325" s="1010">
        <f t="shared" si="47"/>
        <v>0</v>
      </c>
      <c r="L325" s="1010">
        <f t="shared" si="47"/>
        <v>0</v>
      </c>
      <c r="M325" s="114">
        <f t="shared" si="47"/>
        <v>311</v>
      </c>
      <c r="N325" s="1010">
        <f t="shared" si="47"/>
        <v>99.08</v>
      </c>
      <c r="O325" s="1010">
        <f t="shared" si="47"/>
        <v>200.20000000000002</v>
      </c>
      <c r="P325" s="142">
        <f t="shared" si="47"/>
        <v>0</v>
      </c>
      <c r="Q325" s="96"/>
      <c r="R325" s="96"/>
      <c r="S325" s="96"/>
      <c r="T325" s="96"/>
    </row>
    <row r="326" spans="1:19" ht="12.75" customHeight="1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94"/>
      <c r="N326" s="46"/>
      <c r="O326" s="46"/>
      <c r="P326" s="661"/>
      <c r="Q326" s="46"/>
      <c r="R326" s="46"/>
      <c r="S326" s="46"/>
    </row>
    <row r="327" spans="1:19" ht="15" customHeight="1">
      <c r="A327" s="519" t="s">
        <v>133</v>
      </c>
      <c r="B327" s="519"/>
      <c r="C327" s="519"/>
      <c r="D327" s="519"/>
      <c r="E327" s="519"/>
      <c r="F327" s="519"/>
      <c r="G327" s="519"/>
      <c r="H327" s="519"/>
      <c r="I327" s="519"/>
      <c r="J327" s="513"/>
      <c r="K327" s="513"/>
      <c r="L327" s="46"/>
      <c r="M327" s="46"/>
      <c r="N327" s="46"/>
      <c r="O327" s="46"/>
      <c r="P327" s="661"/>
      <c r="Q327" s="46"/>
      <c r="R327" s="46"/>
      <c r="S327" s="46"/>
    </row>
    <row r="328" spans="1:19" ht="15.75" customHeight="1" thickBot="1">
      <c r="A328" s="519" t="s">
        <v>40</v>
      </c>
      <c r="B328" s="519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661"/>
      <c r="Q328" s="46"/>
      <c r="R328" s="46"/>
      <c r="S328" s="46"/>
    </row>
    <row r="329" spans="1:19" ht="33.75" customHeight="1">
      <c r="A329" s="1277" t="s">
        <v>14</v>
      </c>
      <c r="B329" s="1282" t="s">
        <v>25</v>
      </c>
      <c r="C329" s="1281"/>
      <c r="D329" s="1281"/>
      <c r="E329" s="1281"/>
      <c r="F329" s="1279" t="s">
        <v>15</v>
      </c>
      <c r="G329" s="1279" t="s">
        <v>0</v>
      </c>
      <c r="H329" s="1281" t="s">
        <v>26</v>
      </c>
      <c r="I329" s="1281"/>
      <c r="J329" s="1281"/>
      <c r="K329" s="1281"/>
      <c r="L329" s="1281"/>
      <c r="M329" s="1275" t="s">
        <v>204</v>
      </c>
      <c r="N329" s="360" t="s">
        <v>28</v>
      </c>
      <c r="O329" s="340" t="s">
        <v>17</v>
      </c>
      <c r="P329" s="651"/>
      <c r="Q329" s="46"/>
      <c r="R329" s="46"/>
      <c r="S329" s="46"/>
    </row>
    <row r="330" spans="1:19" ht="20.25" thickBot="1">
      <c r="A330" s="1278"/>
      <c r="B330" s="332" t="s">
        <v>18</v>
      </c>
      <c r="C330" s="333" t="s">
        <v>19</v>
      </c>
      <c r="D330" s="333" t="s">
        <v>11</v>
      </c>
      <c r="E330" s="333" t="s">
        <v>20</v>
      </c>
      <c r="F330" s="1280"/>
      <c r="G330" s="1280"/>
      <c r="H330" s="21" t="s">
        <v>12</v>
      </c>
      <c r="I330" s="21" t="s">
        <v>13</v>
      </c>
      <c r="J330" s="21" t="s">
        <v>21</v>
      </c>
      <c r="K330" s="21" t="s">
        <v>22</v>
      </c>
      <c r="L330" s="21" t="s">
        <v>23</v>
      </c>
      <c r="M330" s="1276"/>
      <c r="N330" s="352" t="s">
        <v>24</v>
      </c>
      <c r="O330" s="339" t="s">
        <v>24</v>
      </c>
      <c r="P330" s="651"/>
      <c r="Q330" s="46"/>
      <c r="R330" s="46"/>
      <c r="S330" s="46"/>
    </row>
    <row r="331" spans="1:19" ht="21.75" customHeight="1">
      <c r="A331" s="520" t="s">
        <v>27</v>
      </c>
      <c r="B331" s="521">
        <v>0</v>
      </c>
      <c r="C331" s="522">
        <v>0</v>
      </c>
      <c r="D331" s="522">
        <v>0</v>
      </c>
      <c r="E331" s="464">
        <v>0</v>
      </c>
      <c r="F331" s="523">
        <v>10.05</v>
      </c>
      <c r="G331" s="522">
        <v>0</v>
      </c>
      <c r="H331" s="522">
        <v>0</v>
      </c>
      <c r="I331" s="522">
        <v>0</v>
      </c>
      <c r="J331" s="522">
        <v>0</v>
      </c>
      <c r="K331" s="522">
        <v>0</v>
      </c>
      <c r="L331" s="522">
        <v>0</v>
      </c>
      <c r="M331" s="950">
        <v>0</v>
      </c>
      <c r="N331" s="524">
        <v>0</v>
      </c>
      <c r="O331" s="953">
        <v>2</v>
      </c>
      <c r="P331" s="957">
        <v>16.61</v>
      </c>
      <c r="Q331" s="46"/>
      <c r="R331" s="46"/>
      <c r="S331" s="46"/>
    </row>
    <row r="332" spans="1:19" ht="21.75" customHeight="1">
      <c r="A332" s="525" t="s">
        <v>89</v>
      </c>
      <c r="B332" s="526">
        <v>0</v>
      </c>
      <c r="C332" s="526">
        <v>0</v>
      </c>
      <c r="D332" s="526">
        <v>0</v>
      </c>
      <c r="E332" s="527">
        <v>99.11</v>
      </c>
      <c r="F332" s="528">
        <v>56.23</v>
      </c>
      <c r="G332" s="529">
        <v>21.5</v>
      </c>
      <c r="H332" s="529">
        <v>0</v>
      </c>
      <c r="I332" s="529">
        <v>0</v>
      </c>
      <c r="J332" s="529">
        <v>22</v>
      </c>
      <c r="K332" s="529">
        <v>0</v>
      </c>
      <c r="L332" s="529">
        <v>0</v>
      </c>
      <c r="M332" s="951">
        <v>71</v>
      </c>
      <c r="N332" s="530">
        <v>59.7</v>
      </c>
      <c r="O332" s="954">
        <v>46.4</v>
      </c>
      <c r="P332" s="957"/>
      <c r="Q332" s="46"/>
      <c r="R332" s="46"/>
      <c r="S332" s="46"/>
    </row>
    <row r="333" spans="1:19" ht="21.75" customHeight="1" thickBot="1">
      <c r="A333" s="377" t="s">
        <v>127</v>
      </c>
      <c r="B333" s="531">
        <v>0</v>
      </c>
      <c r="C333" s="532">
        <v>0</v>
      </c>
      <c r="D333" s="532">
        <v>0</v>
      </c>
      <c r="E333" s="532">
        <v>0</v>
      </c>
      <c r="F333" s="532">
        <v>0</v>
      </c>
      <c r="G333" s="532">
        <v>0</v>
      </c>
      <c r="H333" s="532">
        <v>0</v>
      </c>
      <c r="I333" s="532">
        <v>0</v>
      </c>
      <c r="J333" s="532">
        <v>0</v>
      </c>
      <c r="K333" s="532">
        <v>0</v>
      </c>
      <c r="L333" s="532">
        <v>0</v>
      </c>
      <c r="M333" s="949">
        <v>0</v>
      </c>
      <c r="N333" s="952">
        <v>0</v>
      </c>
      <c r="O333" s="955">
        <v>0</v>
      </c>
      <c r="P333" s="957">
        <v>29.44</v>
      </c>
      <c r="Q333" s="46"/>
      <c r="R333" s="46"/>
      <c r="S333" s="46"/>
    </row>
    <row r="334" spans="1:19" ht="24" customHeight="1" thickBot="1">
      <c r="A334" s="533" t="s">
        <v>9</v>
      </c>
      <c r="B334" s="534">
        <f>B331+B332+B333</f>
        <v>0</v>
      </c>
      <c r="C334" s="534">
        <f aca="true" t="shared" si="48" ref="C334:O334">C331+C332+C333</f>
        <v>0</v>
      </c>
      <c r="D334" s="534">
        <f t="shared" si="48"/>
        <v>0</v>
      </c>
      <c r="E334" s="535">
        <f t="shared" si="48"/>
        <v>99.11</v>
      </c>
      <c r="F334" s="535">
        <f t="shared" si="48"/>
        <v>66.28</v>
      </c>
      <c r="G334" s="534">
        <f t="shared" si="48"/>
        <v>21.5</v>
      </c>
      <c r="H334" s="534">
        <f t="shared" si="48"/>
        <v>0</v>
      </c>
      <c r="I334" s="534">
        <f t="shared" si="48"/>
        <v>0</v>
      </c>
      <c r="J334" s="534">
        <f t="shared" si="48"/>
        <v>22</v>
      </c>
      <c r="K334" s="534">
        <f t="shared" si="48"/>
        <v>0</v>
      </c>
      <c r="L334" s="534">
        <f t="shared" si="48"/>
        <v>0</v>
      </c>
      <c r="M334" s="956">
        <f t="shared" si="48"/>
        <v>71</v>
      </c>
      <c r="N334" s="536">
        <f t="shared" si="48"/>
        <v>59.7</v>
      </c>
      <c r="O334" s="537">
        <f t="shared" si="48"/>
        <v>48.4</v>
      </c>
      <c r="P334" s="661"/>
      <c r="Q334" s="46"/>
      <c r="R334" s="46"/>
      <c r="S334" s="46"/>
    </row>
    <row r="335" spans="1:19" ht="12.75" customHeight="1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661"/>
      <c r="Q335" s="46"/>
      <c r="R335" s="46"/>
      <c r="S335" s="46"/>
    </row>
    <row r="336" spans="1:19" ht="15" customHeight="1">
      <c r="A336" s="1379" t="s">
        <v>134</v>
      </c>
      <c r="B336" s="1379"/>
      <c r="C336" s="1379"/>
      <c r="D336" s="1379"/>
      <c r="E336" s="1379"/>
      <c r="F336" s="1379"/>
      <c r="G336" s="1379"/>
      <c r="H336" s="1379"/>
      <c r="I336" s="1379"/>
      <c r="J336" s="1379"/>
      <c r="K336" s="1379"/>
      <c r="L336" s="1379"/>
      <c r="M336" s="1379"/>
      <c r="N336" s="1379"/>
      <c r="O336" s="1379"/>
      <c r="P336" s="661"/>
      <c r="Q336" s="46"/>
      <c r="R336" s="46"/>
      <c r="S336" s="46"/>
    </row>
    <row r="337" spans="1:19" ht="13.5" customHeight="1" thickBot="1">
      <c r="A337" s="134" t="s">
        <v>40</v>
      </c>
      <c r="B337" s="401"/>
      <c r="C337" s="401"/>
      <c r="D337" s="83"/>
      <c r="E337" s="83"/>
      <c r="F337" s="83"/>
      <c r="G337" s="83"/>
      <c r="H337" s="83"/>
      <c r="I337" s="46"/>
      <c r="J337" s="128"/>
      <c r="K337" s="128"/>
      <c r="L337" s="128"/>
      <c r="M337" s="128"/>
      <c r="N337" s="46"/>
      <c r="O337" s="46"/>
      <c r="P337" s="661"/>
      <c r="Q337" s="46"/>
      <c r="R337" s="46"/>
      <c r="S337" s="46"/>
    </row>
    <row r="338" spans="1:19" ht="19.5">
      <c r="A338" s="1273" t="s">
        <v>14</v>
      </c>
      <c r="B338" s="1286" t="s">
        <v>25</v>
      </c>
      <c r="C338" s="1286"/>
      <c r="D338" s="1286"/>
      <c r="E338" s="1286"/>
      <c r="F338" s="1310" t="s">
        <v>15</v>
      </c>
      <c r="G338" s="1279" t="s">
        <v>0</v>
      </c>
      <c r="H338" s="1349" t="s">
        <v>33</v>
      </c>
      <c r="I338" s="1349"/>
      <c r="J338" s="1349"/>
      <c r="K338" s="1349"/>
      <c r="L338" s="1350"/>
      <c r="M338" s="1275" t="s">
        <v>204</v>
      </c>
      <c r="N338" s="351" t="s">
        <v>28</v>
      </c>
      <c r="O338" s="340" t="s">
        <v>17</v>
      </c>
      <c r="P338" s="661"/>
      <c r="Q338" s="46"/>
      <c r="R338" s="46"/>
      <c r="S338" s="46"/>
    </row>
    <row r="339" spans="1:19" ht="20.25" thickBot="1">
      <c r="A339" s="1274"/>
      <c r="B339" s="332" t="s">
        <v>18</v>
      </c>
      <c r="C339" s="333" t="s">
        <v>19</v>
      </c>
      <c r="D339" s="333" t="s">
        <v>11</v>
      </c>
      <c r="E339" s="333" t="s">
        <v>20</v>
      </c>
      <c r="F339" s="1311"/>
      <c r="G339" s="1280"/>
      <c r="H339" s="21" t="s">
        <v>12</v>
      </c>
      <c r="I339" s="21" t="s">
        <v>13</v>
      </c>
      <c r="J339" s="21" t="s">
        <v>21</v>
      </c>
      <c r="K339" s="21" t="s">
        <v>22</v>
      </c>
      <c r="L339" s="22" t="s">
        <v>23</v>
      </c>
      <c r="M339" s="1276"/>
      <c r="N339" s="352" t="s">
        <v>189</v>
      </c>
      <c r="O339" s="383" t="s">
        <v>189</v>
      </c>
      <c r="P339" s="661"/>
      <c r="Q339" s="46"/>
      <c r="R339" s="46"/>
      <c r="S339" s="46"/>
    </row>
    <row r="340" spans="1:19" ht="12.75" customHeight="1">
      <c r="A340" s="135" t="s">
        <v>89</v>
      </c>
      <c r="B340" s="538">
        <v>0</v>
      </c>
      <c r="C340" s="539">
        <v>0</v>
      </c>
      <c r="D340" s="538">
        <v>0</v>
      </c>
      <c r="E340" s="402">
        <v>104.89</v>
      </c>
      <c r="F340" s="402">
        <v>43.57</v>
      </c>
      <c r="G340" s="402">
        <v>8.86</v>
      </c>
      <c r="H340" s="540">
        <v>0</v>
      </c>
      <c r="I340" s="540">
        <v>0</v>
      </c>
      <c r="J340" s="540">
        <v>21.5</v>
      </c>
      <c r="K340" s="540">
        <v>0</v>
      </c>
      <c r="L340" s="541">
        <v>0</v>
      </c>
      <c r="M340" s="542">
        <v>12</v>
      </c>
      <c r="N340" s="543">
        <v>68</v>
      </c>
      <c r="O340" s="544">
        <v>42.4</v>
      </c>
      <c r="P340" s="661"/>
      <c r="Q340" s="46"/>
      <c r="R340" s="46"/>
      <c r="S340" s="46"/>
    </row>
    <row r="341" spans="1:19" ht="12.75" customHeight="1">
      <c r="A341" s="131" t="s">
        <v>3</v>
      </c>
      <c r="B341" s="545">
        <v>0</v>
      </c>
      <c r="C341" s="546">
        <v>0</v>
      </c>
      <c r="D341" s="545">
        <v>0</v>
      </c>
      <c r="E341" s="375">
        <v>75.95</v>
      </c>
      <c r="F341" s="548">
        <v>44.2</v>
      </c>
      <c r="G341" s="546">
        <v>6</v>
      </c>
      <c r="H341" s="546">
        <v>0</v>
      </c>
      <c r="I341" s="546">
        <v>0</v>
      </c>
      <c r="J341" s="546">
        <v>17</v>
      </c>
      <c r="K341" s="546">
        <v>0</v>
      </c>
      <c r="L341" s="548">
        <v>0</v>
      </c>
      <c r="M341" s="548">
        <v>67.9</v>
      </c>
      <c r="N341" s="549">
        <v>54.4</v>
      </c>
      <c r="O341" s="550">
        <v>28</v>
      </c>
      <c r="P341" s="661"/>
      <c r="Q341" s="46"/>
      <c r="R341" s="46"/>
      <c r="S341" s="46"/>
    </row>
    <row r="342" spans="1:19" ht="12.75" customHeight="1">
      <c r="A342" s="131" t="s">
        <v>5</v>
      </c>
      <c r="B342" s="551">
        <v>0</v>
      </c>
      <c r="C342" s="546">
        <v>0</v>
      </c>
      <c r="D342" s="546">
        <v>0</v>
      </c>
      <c r="E342" s="546">
        <v>0</v>
      </c>
      <c r="F342" s="546">
        <v>9.2</v>
      </c>
      <c r="G342" s="546">
        <v>0</v>
      </c>
      <c r="H342" s="546">
        <v>0</v>
      </c>
      <c r="I342" s="546">
        <v>0</v>
      </c>
      <c r="J342" s="546">
        <v>0</v>
      </c>
      <c r="K342" s="546">
        <v>0</v>
      </c>
      <c r="L342" s="546">
        <v>0</v>
      </c>
      <c r="M342" s="548">
        <v>25</v>
      </c>
      <c r="N342" s="552">
        <v>0</v>
      </c>
      <c r="O342" s="550">
        <v>0</v>
      </c>
      <c r="P342" s="661"/>
      <c r="Q342" s="46"/>
      <c r="R342" s="46"/>
      <c r="S342" s="46"/>
    </row>
    <row r="343" spans="1:19" ht="23.25" thickBot="1">
      <c r="A343" s="553" t="s">
        <v>135</v>
      </c>
      <c r="B343" s="554">
        <v>0</v>
      </c>
      <c r="C343" s="555">
        <v>0</v>
      </c>
      <c r="D343" s="554">
        <v>0</v>
      </c>
      <c r="E343" s="556">
        <v>17.69</v>
      </c>
      <c r="F343" s="557">
        <v>14.3</v>
      </c>
      <c r="G343" s="555">
        <v>0</v>
      </c>
      <c r="H343" s="555">
        <v>0</v>
      </c>
      <c r="I343" s="555">
        <v>0</v>
      </c>
      <c r="J343" s="555">
        <v>9</v>
      </c>
      <c r="K343" s="555">
        <v>0</v>
      </c>
      <c r="L343" s="557">
        <v>0</v>
      </c>
      <c r="M343" s="557">
        <v>23.9</v>
      </c>
      <c r="N343" s="558">
        <v>13.6</v>
      </c>
      <c r="O343" s="559">
        <v>8</v>
      </c>
      <c r="P343" s="661"/>
      <c r="Q343" s="46"/>
      <c r="R343" s="46"/>
      <c r="S343" s="46"/>
    </row>
    <row r="344" spans="1:19" ht="18" customHeight="1" thickBot="1">
      <c r="A344" s="45" t="s">
        <v>9</v>
      </c>
      <c r="B344" s="142">
        <f>SUM(B340:B343)</f>
        <v>0</v>
      </c>
      <c r="C344" s="142">
        <f aca="true" t="shared" si="49" ref="C344:O344">SUM(C340:C343)</f>
        <v>0</v>
      </c>
      <c r="D344" s="142">
        <f t="shared" si="49"/>
        <v>0</v>
      </c>
      <c r="E344" s="142">
        <f t="shared" si="49"/>
        <v>198.53</v>
      </c>
      <c r="F344" s="142">
        <f t="shared" si="49"/>
        <v>111.27000000000001</v>
      </c>
      <c r="G344" s="142">
        <f t="shared" si="49"/>
        <v>14.86</v>
      </c>
      <c r="H344" s="142">
        <f t="shared" si="49"/>
        <v>0</v>
      </c>
      <c r="I344" s="142">
        <f t="shared" si="49"/>
        <v>0</v>
      </c>
      <c r="J344" s="142">
        <f t="shared" si="49"/>
        <v>47.5</v>
      </c>
      <c r="K344" s="142">
        <f t="shared" si="49"/>
        <v>0</v>
      </c>
      <c r="L344" s="142">
        <f t="shared" si="49"/>
        <v>0</v>
      </c>
      <c r="M344" s="514">
        <f t="shared" si="49"/>
        <v>128.8</v>
      </c>
      <c r="N344" s="353">
        <f t="shared" si="49"/>
        <v>136</v>
      </c>
      <c r="O344" s="515">
        <f t="shared" si="49"/>
        <v>78.4</v>
      </c>
      <c r="P344" s="661"/>
      <c r="Q344" s="46"/>
      <c r="R344" s="46"/>
      <c r="S344" s="46"/>
    </row>
    <row r="345" spans="1:19" ht="12.75" customHeight="1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661"/>
      <c r="Q345" s="46"/>
      <c r="R345" s="46"/>
      <c r="S345" s="46"/>
    </row>
    <row r="346" spans="1:19" ht="63.75" customHeight="1" thickBot="1">
      <c r="A346" s="1357" t="s">
        <v>100</v>
      </c>
      <c r="B346" s="1357"/>
      <c r="C346" s="1357"/>
      <c r="D346" s="1357"/>
      <c r="E346" s="1357"/>
      <c r="F346" s="1357"/>
      <c r="G346" s="1357"/>
      <c r="H346" s="46"/>
      <c r="I346" s="46"/>
      <c r="J346" s="46"/>
      <c r="K346" s="46"/>
      <c r="L346" s="46"/>
      <c r="M346" s="46"/>
      <c r="N346" s="46"/>
      <c r="O346" s="46"/>
      <c r="P346" s="661"/>
      <c r="Q346" s="46"/>
      <c r="R346" s="46"/>
      <c r="S346" s="46"/>
    </row>
    <row r="347" spans="1:19" ht="33.75">
      <c r="A347" s="1380" t="s">
        <v>14</v>
      </c>
      <c r="B347" s="1386" t="s">
        <v>25</v>
      </c>
      <c r="C347" s="1387"/>
      <c r="D347" s="1387"/>
      <c r="E347" s="1388"/>
      <c r="F347" s="1382" t="s">
        <v>15</v>
      </c>
      <c r="G347" s="1305" t="s">
        <v>0</v>
      </c>
      <c r="H347" s="1314" t="s">
        <v>26</v>
      </c>
      <c r="I347" s="1314"/>
      <c r="J347" s="1314"/>
      <c r="K347" s="1314"/>
      <c r="L347" s="1315"/>
      <c r="M347" s="1307" t="s">
        <v>204</v>
      </c>
      <c r="N347" s="1017" t="s">
        <v>28</v>
      </c>
      <c r="O347" s="1018" t="s">
        <v>17</v>
      </c>
      <c r="P347" s="1009" t="s">
        <v>210</v>
      </c>
      <c r="Q347" s="46"/>
      <c r="R347" s="46"/>
      <c r="S347" s="46"/>
    </row>
    <row r="348" spans="1:19" ht="24.75" customHeight="1" thickBot="1">
      <c r="A348" s="1381"/>
      <c r="B348" s="1019" t="s">
        <v>18</v>
      </c>
      <c r="C348" s="1020" t="s">
        <v>19</v>
      </c>
      <c r="D348" s="1020" t="s">
        <v>11</v>
      </c>
      <c r="E348" s="1020" t="s">
        <v>20</v>
      </c>
      <c r="F348" s="1383"/>
      <c r="G348" s="1306"/>
      <c r="H348" s="1021" t="s">
        <v>12</v>
      </c>
      <c r="I348" s="1021" t="s">
        <v>13</v>
      </c>
      <c r="J348" s="1021" t="s">
        <v>21</v>
      </c>
      <c r="K348" s="1021" t="s">
        <v>22</v>
      </c>
      <c r="L348" s="1022" t="s">
        <v>23</v>
      </c>
      <c r="M348" s="1308"/>
      <c r="N348" s="1023" t="s">
        <v>189</v>
      </c>
      <c r="O348" s="1024" t="s">
        <v>189</v>
      </c>
      <c r="P348" s="1024" t="s">
        <v>189</v>
      </c>
      <c r="S348" s="46"/>
    </row>
    <row r="349" spans="1:19" ht="58.5" customHeight="1">
      <c r="A349" s="1025" t="s">
        <v>129</v>
      </c>
      <c r="B349" s="379">
        <f aca="true" t="shared" si="50" ref="B349:G349">B257</f>
        <v>1663.11</v>
      </c>
      <c r="C349" s="379">
        <f t="shared" si="50"/>
        <v>1037.5</v>
      </c>
      <c r="D349" s="379">
        <f t="shared" si="50"/>
        <v>562.39</v>
      </c>
      <c r="E349" s="379">
        <f t="shared" si="50"/>
        <v>4963.399999999999</v>
      </c>
      <c r="F349" s="379">
        <f t="shared" si="50"/>
        <v>5304.179999999999</v>
      </c>
      <c r="G349" s="379">
        <f t="shared" si="50"/>
        <v>1517.78</v>
      </c>
      <c r="H349" s="379">
        <f aca="true" t="shared" si="51" ref="H349:O349">H257</f>
        <v>96.9</v>
      </c>
      <c r="I349" s="379">
        <f t="shared" si="51"/>
        <v>243.7</v>
      </c>
      <c r="J349" s="379">
        <f t="shared" si="51"/>
        <v>1020.3</v>
      </c>
      <c r="K349" s="379">
        <f t="shared" si="51"/>
        <v>9.9</v>
      </c>
      <c r="L349" s="379">
        <f t="shared" si="51"/>
        <v>161.72</v>
      </c>
      <c r="M349" s="560">
        <f t="shared" si="51"/>
        <v>5530.11</v>
      </c>
      <c r="N349" s="561">
        <f t="shared" si="51"/>
        <v>5008.2300000000005</v>
      </c>
      <c r="O349" s="562">
        <f t="shared" si="51"/>
        <v>2151.3599999999997</v>
      </c>
      <c r="P349" s="977">
        <v>0</v>
      </c>
      <c r="S349" s="46"/>
    </row>
    <row r="350" spans="1:19" ht="35.25" customHeight="1">
      <c r="A350" s="1026" t="s">
        <v>130</v>
      </c>
      <c r="B350" s="380">
        <f aca="true" t="shared" si="52" ref="B350:G350">B325</f>
        <v>0</v>
      </c>
      <c r="C350" s="380">
        <f t="shared" si="52"/>
        <v>0</v>
      </c>
      <c r="D350" s="380">
        <f t="shared" si="52"/>
        <v>534.23</v>
      </c>
      <c r="E350" s="380">
        <f t="shared" si="52"/>
        <v>165</v>
      </c>
      <c r="F350" s="380">
        <f>F325</f>
        <v>179.22000000000003</v>
      </c>
      <c r="G350" s="380">
        <f t="shared" si="52"/>
        <v>17.79</v>
      </c>
      <c r="H350" s="380">
        <f aca="true" t="shared" si="53" ref="H350:O350">H325</f>
        <v>0</v>
      </c>
      <c r="I350" s="380">
        <f t="shared" si="53"/>
        <v>0</v>
      </c>
      <c r="J350" s="380">
        <f t="shared" si="53"/>
        <v>0</v>
      </c>
      <c r="K350" s="380">
        <f t="shared" si="53"/>
        <v>0</v>
      </c>
      <c r="L350" s="380">
        <f t="shared" si="53"/>
        <v>0</v>
      </c>
      <c r="M350" s="356">
        <f t="shared" si="53"/>
        <v>311</v>
      </c>
      <c r="N350" s="563">
        <f t="shared" si="53"/>
        <v>99.08</v>
      </c>
      <c r="O350" s="564">
        <f t="shared" si="53"/>
        <v>200.20000000000002</v>
      </c>
      <c r="P350" s="978">
        <f>SUM(P349:P349)</f>
        <v>0</v>
      </c>
      <c r="S350" s="46"/>
    </row>
    <row r="351" spans="1:19" ht="53.25" customHeight="1">
      <c r="A351" s="1027" t="s">
        <v>131</v>
      </c>
      <c r="B351" s="478">
        <f>B334</f>
        <v>0</v>
      </c>
      <c r="C351" s="381">
        <f aca="true" t="shared" si="54" ref="C351:O351">C334</f>
        <v>0</v>
      </c>
      <c r="D351" s="381">
        <f t="shared" si="54"/>
        <v>0</v>
      </c>
      <c r="E351" s="381">
        <f t="shared" si="54"/>
        <v>99.11</v>
      </c>
      <c r="F351" s="381">
        <f>F334</f>
        <v>66.28</v>
      </c>
      <c r="G351" s="381">
        <f t="shared" si="54"/>
        <v>21.5</v>
      </c>
      <c r="H351" s="381">
        <f t="shared" si="54"/>
        <v>0</v>
      </c>
      <c r="I351" s="381">
        <f t="shared" si="54"/>
        <v>0</v>
      </c>
      <c r="J351" s="381">
        <f t="shared" si="54"/>
        <v>22</v>
      </c>
      <c r="K351" s="381">
        <f t="shared" si="54"/>
        <v>0</v>
      </c>
      <c r="L351" s="381">
        <f t="shared" si="54"/>
        <v>0</v>
      </c>
      <c r="M351" s="565">
        <f t="shared" si="54"/>
        <v>71</v>
      </c>
      <c r="N351" s="566">
        <f t="shared" si="54"/>
        <v>59.7</v>
      </c>
      <c r="O351" s="567">
        <f t="shared" si="54"/>
        <v>48.4</v>
      </c>
      <c r="P351" s="692">
        <v>20</v>
      </c>
      <c r="S351" s="46"/>
    </row>
    <row r="352" spans="1:19" ht="35.25" customHeight="1" thickBot="1">
      <c r="A352" s="1027" t="s">
        <v>132</v>
      </c>
      <c r="B352" s="478">
        <f>B344</f>
        <v>0</v>
      </c>
      <c r="C352" s="381">
        <f aca="true" t="shared" si="55" ref="C352:O352">C344</f>
        <v>0</v>
      </c>
      <c r="D352" s="381">
        <f t="shared" si="55"/>
        <v>0</v>
      </c>
      <c r="E352" s="381">
        <f t="shared" si="55"/>
        <v>198.53</v>
      </c>
      <c r="F352" s="381">
        <f>F344</f>
        <v>111.27000000000001</v>
      </c>
      <c r="G352" s="381">
        <f t="shared" si="55"/>
        <v>14.86</v>
      </c>
      <c r="H352" s="381">
        <f t="shared" si="55"/>
        <v>0</v>
      </c>
      <c r="I352" s="381">
        <f t="shared" si="55"/>
        <v>0</v>
      </c>
      <c r="J352" s="381">
        <f t="shared" si="55"/>
        <v>47.5</v>
      </c>
      <c r="K352" s="381">
        <f t="shared" si="55"/>
        <v>0</v>
      </c>
      <c r="L352" s="381">
        <f t="shared" si="55"/>
        <v>0</v>
      </c>
      <c r="M352" s="565">
        <f t="shared" si="55"/>
        <v>128.8</v>
      </c>
      <c r="N352" s="566">
        <f t="shared" si="55"/>
        <v>136</v>
      </c>
      <c r="O352" s="567">
        <f t="shared" si="55"/>
        <v>78.4</v>
      </c>
      <c r="P352" s="692">
        <v>0</v>
      </c>
      <c r="S352" s="46"/>
    </row>
    <row r="353" spans="1:19" ht="34.5" customHeight="1" thickBot="1">
      <c r="A353" s="1028" t="s">
        <v>9</v>
      </c>
      <c r="B353" s="1011">
        <f>SUM(B349:B352)</f>
        <v>1663.11</v>
      </c>
      <c r="C353" s="1011">
        <f aca="true" t="shared" si="56" ref="C353:O353">SUM(C349:C352)</f>
        <v>1037.5</v>
      </c>
      <c r="D353" s="1011">
        <f t="shared" si="56"/>
        <v>1096.62</v>
      </c>
      <c r="E353" s="1011">
        <f t="shared" si="56"/>
        <v>5426.039999999998</v>
      </c>
      <c r="F353" s="1012">
        <f t="shared" si="56"/>
        <v>5660.95</v>
      </c>
      <c r="G353" s="1012">
        <f t="shared" si="56"/>
        <v>1571.9299999999998</v>
      </c>
      <c r="H353" s="1012">
        <f>SUM(H349:H352)</f>
        <v>96.9</v>
      </c>
      <c r="I353" s="1012">
        <f t="shared" si="56"/>
        <v>243.7</v>
      </c>
      <c r="J353" s="1012">
        <f t="shared" si="56"/>
        <v>1089.8</v>
      </c>
      <c r="K353" s="1012">
        <f t="shared" si="56"/>
        <v>9.9</v>
      </c>
      <c r="L353" s="1012">
        <f t="shared" si="56"/>
        <v>161.72</v>
      </c>
      <c r="M353" s="1013">
        <f t="shared" si="56"/>
        <v>6040.91</v>
      </c>
      <c r="N353" s="1014">
        <f t="shared" si="56"/>
        <v>5303.01</v>
      </c>
      <c r="O353" s="1015">
        <f t="shared" si="56"/>
        <v>2478.3599999999997</v>
      </c>
      <c r="P353" s="1016">
        <f>SUM(P349:P352)</f>
        <v>20</v>
      </c>
      <c r="S353" s="46"/>
    </row>
    <row r="354" spans="1:20" ht="15" customHeight="1">
      <c r="A354" s="46"/>
      <c r="B354" s="46"/>
      <c r="C354" s="46"/>
      <c r="D354" s="46"/>
      <c r="E354" s="46"/>
      <c r="F354" s="46"/>
      <c r="G354" s="46"/>
      <c r="H354" s="96"/>
      <c r="I354" s="96"/>
      <c r="J354" s="96"/>
      <c r="K354" s="96"/>
      <c r="L354" s="96"/>
      <c r="M354" s="96"/>
      <c r="N354" s="96"/>
      <c r="O354" s="96"/>
      <c r="P354" s="662"/>
      <c r="S354" s="96"/>
      <c r="T354" s="73"/>
    </row>
    <row r="355" spans="1:19" ht="16.5" customHeight="1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661"/>
      <c r="Q355" s="46"/>
      <c r="R355" s="46"/>
      <c r="S355" s="46"/>
    </row>
    <row r="356" spans="1:19" ht="31.5" customHeight="1">
      <c r="A356" s="46"/>
      <c r="B356" s="82" t="s">
        <v>128</v>
      </c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661"/>
      <c r="Q356" s="46"/>
      <c r="R356" s="46"/>
      <c r="S356" s="46"/>
    </row>
    <row r="357" spans="1:19" ht="15.75" customHeight="1" thickBot="1">
      <c r="A357" s="46"/>
      <c r="B357" s="82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661"/>
      <c r="Q357" s="46"/>
      <c r="R357" s="46"/>
      <c r="S357" s="46"/>
    </row>
    <row r="358" spans="1:19" ht="21" customHeight="1" thickBot="1">
      <c r="A358" s="1384"/>
      <c r="B358" s="1296" t="s">
        <v>115</v>
      </c>
      <c r="C358" s="1297"/>
      <c r="D358" s="1298"/>
      <c r="E358" s="1296" t="s">
        <v>213</v>
      </c>
      <c r="F358" s="1297"/>
      <c r="G358" s="1298"/>
      <c r="H358" s="46"/>
      <c r="I358" s="46"/>
      <c r="J358" s="46"/>
      <c r="K358" s="46"/>
      <c r="L358" s="46"/>
      <c r="M358" s="46"/>
      <c r="N358" s="46"/>
      <c r="O358" s="46"/>
      <c r="P358" s="661"/>
      <c r="Q358" s="46"/>
      <c r="R358" s="46"/>
      <c r="S358" s="46"/>
    </row>
    <row r="359" spans="1:19" ht="27.75" customHeight="1">
      <c r="A359" s="1385"/>
      <c r="B359" s="1299" t="s">
        <v>136</v>
      </c>
      <c r="C359" s="1300"/>
      <c r="D359" s="1301"/>
      <c r="E359" s="1362">
        <v>209.28</v>
      </c>
      <c r="F359" s="1363"/>
      <c r="G359" s="1364"/>
      <c r="H359" s="83"/>
      <c r="I359" s="46"/>
      <c r="J359" s="46"/>
      <c r="K359" s="46"/>
      <c r="L359" s="46"/>
      <c r="M359" s="46"/>
      <c r="N359" s="46"/>
      <c r="O359" s="46"/>
      <c r="P359" s="661"/>
      <c r="Q359" s="46"/>
      <c r="R359" s="46"/>
      <c r="S359" s="46"/>
    </row>
    <row r="360" spans="1:19" ht="7.5" customHeight="1" thickBot="1">
      <c r="A360" s="1385"/>
      <c r="B360" s="1302"/>
      <c r="C360" s="1303"/>
      <c r="D360" s="1304"/>
      <c r="E360" s="1365"/>
      <c r="F360" s="1366"/>
      <c r="G360" s="1367"/>
      <c r="H360" s="46"/>
      <c r="I360" s="46"/>
      <c r="J360" s="46"/>
      <c r="K360" s="46"/>
      <c r="L360" s="46"/>
      <c r="M360" s="46"/>
      <c r="N360" s="46"/>
      <c r="O360" s="46"/>
      <c r="P360" s="661"/>
      <c r="Q360" s="46"/>
      <c r="R360" s="46"/>
      <c r="S360" s="46"/>
    </row>
    <row r="361" spans="1:19" ht="10.5" customHeight="1">
      <c r="A361" s="1385"/>
      <c r="B361" s="1299" t="s">
        <v>137</v>
      </c>
      <c r="C361" s="1368"/>
      <c r="D361" s="1369"/>
      <c r="E361" s="1362">
        <v>31.5</v>
      </c>
      <c r="F361" s="1363"/>
      <c r="G361" s="1364"/>
      <c r="H361" s="46"/>
      <c r="I361" s="46"/>
      <c r="J361" s="46"/>
      <c r="K361" s="46"/>
      <c r="L361" s="46"/>
      <c r="M361" s="46"/>
      <c r="N361" s="46"/>
      <c r="O361" s="46"/>
      <c r="P361" s="661"/>
      <c r="Q361" s="46"/>
      <c r="R361" s="46"/>
      <c r="S361" s="46"/>
    </row>
    <row r="362" spans="1:19" ht="18" customHeight="1" thickBot="1">
      <c r="A362" s="1385"/>
      <c r="B362" s="1370"/>
      <c r="C362" s="1371"/>
      <c r="D362" s="1372"/>
      <c r="E362" s="1375"/>
      <c r="F362" s="1376"/>
      <c r="G362" s="1377"/>
      <c r="H362" s="83"/>
      <c r="I362" s="46"/>
      <c r="J362" s="46"/>
      <c r="K362" s="46"/>
      <c r="L362" s="46"/>
      <c r="M362" s="46"/>
      <c r="N362" s="46"/>
      <c r="O362" s="46"/>
      <c r="P362" s="661"/>
      <c r="Q362" s="46"/>
      <c r="R362" s="46"/>
      <c r="S362" s="46"/>
    </row>
    <row r="363" spans="1:19" ht="26.25" customHeight="1" thickBot="1">
      <c r="A363" s="46"/>
      <c r="B363" s="1296" t="s">
        <v>9</v>
      </c>
      <c r="C363" s="1297"/>
      <c r="D363" s="1298"/>
      <c r="E363" s="1296">
        <f>E359+E361</f>
        <v>240.78</v>
      </c>
      <c r="F363" s="1297"/>
      <c r="G363" s="1298"/>
      <c r="H363" s="46"/>
      <c r="I363" s="46"/>
      <c r="J363" s="46"/>
      <c r="K363" s="46"/>
      <c r="L363" s="46"/>
      <c r="M363" s="46"/>
      <c r="N363" s="46"/>
      <c r="O363" s="46"/>
      <c r="P363" s="661"/>
      <c r="Q363" s="46"/>
      <c r="R363" s="46"/>
      <c r="S363" s="46"/>
    </row>
    <row r="364" spans="1:19" ht="6.75" customHeight="1">
      <c r="A364" s="46"/>
      <c r="B364" s="348"/>
      <c r="C364" s="71"/>
      <c r="D364" s="71"/>
      <c r="E364" s="128"/>
      <c r="F364" s="128"/>
      <c r="G364" s="128"/>
      <c r="H364" s="46"/>
      <c r="I364" s="46"/>
      <c r="J364" s="46"/>
      <c r="K364" s="46"/>
      <c r="L364" s="46"/>
      <c r="M364" s="46"/>
      <c r="N364" s="46"/>
      <c r="O364" s="46"/>
      <c r="P364" s="661"/>
      <c r="Q364" s="46"/>
      <c r="R364" s="46"/>
      <c r="S364" s="46"/>
    </row>
    <row r="365" spans="1:19" ht="18.75" customHeight="1">
      <c r="A365" s="46"/>
      <c r="B365" s="1094" t="s">
        <v>10</v>
      </c>
      <c r="C365" s="878"/>
      <c r="D365" s="878"/>
      <c r="E365" s="878"/>
      <c r="F365" s="878"/>
      <c r="G365" s="878"/>
      <c r="H365" s="878"/>
      <c r="I365" s="878"/>
      <c r="J365" s="1095"/>
      <c r="K365" s="878"/>
      <c r="P365" s="661"/>
      <c r="Q365" s="46"/>
      <c r="R365" s="46"/>
      <c r="S365" s="46"/>
    </row>
    <row r="366" spans="1:19" ht="18.75" customHeight="1">
      <c r="A366" s="46"/>
      <c r="B366" s="878" t="s">
        <v>235</v>
      </c>
      <c r="C366" s="878"/>
      <c r="D366" s="878"/>
      <c r="E366" s="878"/>
      <c r="F366" s="878"/>
      <c r="G366" s="878"/>
      <c r="H366" s="878"/>
      <c r="I366" s="878"/>
      <c r="J366" s="1095"/>
      <c r="K366" s="878"/>
      <c r="P366" s="661"/>
      <c r="Q366" s="46"/>
      <c r="R366" s="46"/>
      <c r="S366" s="46"/>
    </row>
    <row r="367" spans="1:19" ht="18.75" customHeight="1">
      <c r="A367" s="46"/>
      <c r="B367" s="1096" t="s">
        <v>236</v>
      </c>
      <c r="C367" s="1096"/>
      <c r="D367" s="1096"/>
      <c r="E367" s="1096"/>
      <c r="F367" s="1096"/>
      <c r="G367" s="1096"/>
      <c r="H367" s="1096"/>
      <c r="I367" s="1096"/>
      <c r="J367" s="1096"/>
      <c r="K367" s="1096"/>
      <c r="L367" s="1096"/>
      <c r="M367" s="1096"/>
      <c r="P367" s="661"/>
      <c r="Q367" s="46"/>
      <c r="R367" s="46"/>
      <c r="S367" s="46"/>
    </row>
    <row r="368" spans="1:19" ht="18.75" customHeight="1">
      <c r="A368" s="46"/>
      <c r="B368" s="1096"/>
      <c r="C368" s="1096"/>
      <c r="D368" s="1096"/>
      <c r="E368" s="1096"/>
      <c r="F368" s="1096"/>
      <c r="G368" s="1096"/>
      <c r="H368" s="1096"/>
      <c r="I368" s="1096"/>
      <c r="J368" s="1096"/>
      <c r="K368" s="1096"/>
      <c r="L368" s="1096"/>
      <c r="M368" s="1096"/>
      <c r="P368" s="661"/>
      <c r="Q368" s="46"/>
      <c r="R368" s="46"/>
      <c r="S368" s="46"/>
    </row>
    <row r="369" spans="1:19" ht="13.5" customHeight="1">
      <c r="A369" s="46"/>
      <c r="B369" s="348"/>
      <c r="C369" s="71"/>
      <c r="D369" s="71"/>
      <c r="E369" s="128"/>
      <c r="F369" s="128"/>
      <c r="G369" s="128"/>
      <c r="H369" s="46"/>
      <c r="I369" s="46"/>
      <c r="J369" s="46"/>
      <c r="K369" s="46"/>
      <c r="L369" s="46"/>
      <c r="M369" s="46"/>
      <c r="N369" s="46"/>
      <c r="O369" s="46"/>
      <c r="P369" s="661"/>
      <c r="Q369" s="46"/>
      <c r="R369" s="46"/>
      <c r="S369" s="46"/>
    </row>
    <row r="370" spans="1:19" ht="19.5" customHeight="1">
      <c r="A370" s="46"/>
      <c r="B370" s="401" t="s">
        <v>104</v>
      </c>
      <c r="C370" s="401"/>
      <c r="D370" s="401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661"/>
      <c r="Q370" s="46"/>
      <c r="R370" s="46"/>
      <c r="S370" s="46"/>
    </row>
    <row r="371" spans="1:19" ht="13.5" customHeight="1" thickBot="1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661"/>
      <c r="Q371" s="46"/>
      <c r="R371" s="46"/>
      <c r="S371" s="46"/>
    </row>
    <row r="372" spans="1:19" ht="34.5" thickBot="1">
      <c r="A372" s="1273" t="s">
        <v>14</v>
      </c>
      <c r="B372" s="1309" t="s">
        <v>25</v>
      </c>
      <c r="C372" s="1286"/>
      <c r="D372" s="1286"/>
      <c r="E372" s="1282"/>
      <c r="F372" s="1310" t="s">
        <v>15</v>
      </c>
      <c r="G372" s="1279" t="s">
        <v>0</v>
      </c>
      <c r="H372" s="1281" t="s">
        <v>26</v>
      </c>
      <c r="I372" s="1281"/>
      <c r="J372" s="1281"/>
      <c r="K372" s="1281"/>
      <c r="L372" s="1316"/>
      <c r="M372" s="1275" t="s">
        <v>91</v>
      </c>
      <c r="N372" s="1137" t="s">
        <v>28</v>
      </c>
      <c r="O372" s="1138" t="s">
        <v>17</v>
      </c>
      <c r="P372" s="1139" t="s">
        <v>210</v>
      </c>
      <c r="Q372" s="46"/>
      <c r="R372" s="46"/>
      <c r="S372" s="46"/>
    </row>
    <row r="373" spans="1:26" ht="30" customHeight="1" thickBot="1">
      <c r="A373" s="1274"/>
      <c r="B373" s="332" t="s">
        <v>18</v>
      </c>
      <c r="C373" s="333" t="s">
        <v>19</v>
      </c>
      <c r="D373" s="333" t="s">
        <v>11</v>
      </c>
      <c r="E373" s="333" t="s">
        <v>20</v>
      </c>
      <c r="F373" s="1311"/>
      <c r="G373" s="1280"/>
      <c r="H373" s="21" t="s">
        <v>12</v>
      </c>
      <c r="I373" s="21" t="s">
        <v>13</v>
      </c>
      <c r="J373" s="21" t="s">
        <v>21</v>
      </c>
      <c r="K373" s="21" t="s">
        <v>22</v>
      </c>
      <c r="L373" s="22" t="s">
        <v>23</v>
      </c>
      <c r="M373" s="1276"/>
      <c r="N373" s="1136" t="s">
        <v>189</v>
      </c>
      <c r="O373" s="1135" t="s">
        <v>189</v>
      </c>
      <c r="P373" s="1135" t="s">
        <v>189</v>
      </c>
      <c r="Q373" s="1360"/>
      <c r="R373" s="1361"/>
      <c r="S373" s="71"/>
      <c r="T373" s="71"/>
      <c r="U373" s="71"/>
      <c r="V373" s="71"/>
      <c r="W373" s="71"/>
      <c r="X373" s="71"/>
      <c r="Y373" s="71"/>
      <c r="Z373" s="71"/>
    </row>
    <row r="374" spans="1:26" ht="18" customHeight="1">
      <c r="A374" s="135" t="s">
        <v>36</v>
      </c>
      <c r="B374" s="376">
        <f>B344+B334+B233+B212+B203+B194+B176+B167+B158+B142+B133+B117+B111+B102+B85+B76+B67+B58+B49+B40+B31+B22+B13+B245</f>
        <v>1633.51</v>
      </c>
      <c r="C374" s="376">
        <f aca="true" t="shared" si="57" ref="C374:P374">C344+C334+C233+C212+C203+C194+C176+C167+C158+C142+C133+C117+C111+C102+C85+C76+C67+C58+C49+C40+C31+C22+C13+C245</f>
        <v>0</v>
      </c>
      <c r="D374" s="376">
        <f t="shared" si="57"/>
        <v>420.46</v>
      </c>
      <c r="E374" s="376">
        <f t="shared" si="57"/>
        <v>4812.139999999999</v>
      </c>
      <c r="F374" s="376">
        <f t="shared" si="57"/>
        <v>4660.650000000001</v>
      </c>
      <c r="G374" s="376">
        <f t="shared" si="57"/>
        <v>1347.8799999999999</v>
      </c>
      <c r="H374" s="376">
        <f t="shared" si="57"/>
        <v>0</v>
      </c>
      <c r="I374" s="376">
        <f t="shared" si="57"/>
        <v>0</v>
      </c>
      <c r="J374" s="376">
        <f t="shared" si="57"/>
        <v>1079.8</v>
      </c>
      <c r="K374" s="376">
        <f t="shared" si="57"/>
        <v>0</v>
      </c>
      <c r="L374" s="376">
        <f t="shared" si="57"/>
        <v>161.72</v>
      </c>
      <c r="M374" s="376">
        <f t="shared" si="57"/>
        <v>5199.46</v>
      </c>
      <c r="N374" s="376">
        <f t="shared" si="57"/>
        <v>4450.909999999999</v>
      </c>
      <c r="O374" s="376">
        <f t="shared" si="57"/>
        <v>2008.64</v>
      </c>
      <c r="P374" s="376">
        <f t="shared" si="57"/>
        <v>62.88</v>
      </c>
      <c r="Q374" s="1361"/>
      <c r="R374" s="1361"/>
      <c r="S374" s="1378"/>
      <c r="T374" s="1378"/>
      <c r="U374" s="1378"/>
      <c r="V374" s="1378"/>
      <c r="W374" s="1378"/>
      <c r="X374" s="327"/>
      <c r="Y374" s="327"/>
      <c r="Z374" s="327"/>
    </row>
    <row r="375" spans="1:26" ht="17.25" customHeight="1">
      <c r="A375" s="131" t="s">
        <v>37</v>
      </c>
      <c r="B375" s="476">
        <f>B227</f>
        <v>29.6</v>
      </c>
      <c r="C375" s="476">
        <f aca="true" t="shared" si="58" ref="C375:P375">C227</f>
        <v>566.74</v>
      </c>
      <c r="D375" s="476">
        <f t="shared" si="58"/>
        <v>0</v>
      </c>
      <c r="E375" s="476">
        <f t="shared" si="58"/>
        <v>18.4</v>
      </c>
      <c r="F375" s="476">
        <f t="shared" si="58"/>
        <v>51.54</v>
      </c>
      <c r="G375" s="476">
        <f t="shared" si="58"/>
        <v>18.72</v>
      </c>
      <c r="H375" s="476">
        <f t="shared" si="58"/>
        <v>0</v>
      </c>
      <c r="I375" s="476">
        <f t="shared" si="58"/>
        <v>0</v>
      </c>
      <c r="J375" s="476">
        <f t="shared" si="58"/>
        <v>0</v>
      </c>
      <c r="K375" s="476">
        <f t="shared" si="58"/>
        <v>0</v>
      </c>
      <c r="L375" s="476">
        <f t="shared" si="58"/>
        <v>0</v>
      </c>
      <c r="M375" s="476">
        <f t="shared" si="58"/>
        <v>0</v>
      </c>
      <c r="N375" s="476">
        <f t="shared" si="58"/>
        <v>36.410000000000004</v>
      </c>
      <c r="O375" s="381">
        <f t="shared" si="58"/>
        <v>30</v>
      </c>
      <c r="P375" s="476">
        <f t="shared" si="58"/>
        <v>0</v>
      </c>
      <c r="Q375" s="356"/>
      <c r="R375" s="356"/>
      <c r="S375" s="355"/>
      <c r="T375" s="355"/>
      <c r="U375" s="355"/>
      <c r="V375" s="355"/>
      <c r="W375" s="355"/>
      <c r="X375" s="355"/>
      <c r="Y375" s="355"/>
      <c r="Z375" s="355"/>
    </row>
    <row r="376" spans="1:26" ht="15.75" customHeight="1">
      <c r="A376" s="131" t="s">
        <v>38</v>
      </c>
      <c r="B376" s="478">
        <f aca="true" t="shared" si="59" ref="B376:O376">B251+B148+B239</f>
        <v>0</v>
      </c>
      <c r="C376" s="478">
        <f t="shared" si="59"/>
        <v>0</v>
      </c>
      <c r="D376" s="478">
        <f t="shared" si="59"/>
        <v>56.980000000000004</v>
      </c>
      <c r="E376" s="478">
        <f t="shared" si="59"/>
        <v>12.7</v>
      </c>
      <c r="F376" s="478">
        <f t="shared" si="59"/>
        <v>54.49</v>
      </c>
      <c r="G376" s="478">
        <f t="shared" si="59"/>
        <v>22.22</v>
      </c>
      <c r="H376" s="478">
        <f t="shared" si="59"/>
        <v>0</v>
      </c>
      <c r="I376" s="478">
        <f t="shared" si="59"/>
        <v>0</v>
      </c>
      <c r="J376" s="478">
        <f t="shared" si="59"/>
        <v>5</v>
      </c>
      <c r="K376" s="478">
        <f t="shared" si="59"/>
        <v>0</v>
      </c>
      <c r="L376" s="478">
        <f t="shared" si="59"/>
        <v>0</v>
      </c>
      <c r="M376" s="478">
        <f t="shared" si="59"/>
        <v>125.8</v>
      </c>
      <c r="N376" s="478">
        <f t="shared" si="59"/>
        <v>51.14</v>
      </c>
      <c r="O376" s="381">
        <f t="shared" si="59"/>
        <v>44.080000000000005</v>
      </c>
      <c r="P376" s="1140">
        <v>20</v>
      </c>
      <c r="Q376" s="356"/>
      <c r="R376" s="356"/>
      <c r="S376" s="356"/>
      <c r="T376" s="356"/>
      <c r="U376" s="356"/>
      <c r="V376" s="356"/>
      <c r="W376" s="356"/>
      <c r="X376" s="356"/>
      <c r="Y376" s="356"/>
      <c r="Z376" s="356"/>
    </row>
    <row r="377" spans="1:26" ht="20.25" customHeight="1" thickBot="1">
      <c r="A377" s="361" t="s">
        <v>39</v>
      </c>
      <c r="B377" s="380">
        <f aca="true" t="shared" si="60" ref="B377:O377">B92+B124+B220+B284+B290+B296+B302+B308+B320+B184+B314+B277+B271+B265</f>
        <v>0</v>
      </c>
      <c r="C377" s="380">
        <f t="shared" si="60"/>
        <v>470.76</v>
      </c>
      <c r="D377" s="380">
        <f t="shared" si="60"/>
        <v>619.18</v>
      </c>
      <c r="E377" s="380">
        <f t="shared" si="60"/>
        <v>582.8000000000001</v>
      </c>
      <c r="F377" s="380">
        <f t="shared" si="60"/>
        <v>894.27</v>
      </c>
      <c r="G377" s="380">
        <f t="shared" si="60"/>
        <v>183.11</v>
      </c>
      <c r="H377" s="380">
        <f t="shared" si="60"/>
        <v>96.9</v>
      </c>
      <c r="I377" s="380">
        <f t="shared" si="60"/>
        <v>243.7</v>
      </c>
      <c r="J377" s="380">
        <f t="shared" si="60"/>
        <v>5</v>
      </c>
      <c r="K377" s="380">
        <f t="shared" si="60"/>
        <v>9.9</v>
      </c>
      <c r="L377" s="380">
        <f t="shared" si="60"/>
        <v>0</v>
      </c>
      <c r="M377" s="380">
        <f t="shared" si="60"/>
        <v>715.65</v>
      </c>
      <c r="N377" s="380">
        <f t="shared" si="60"/>
        <v>764.55</v>
      </c>
      <c r="O377" s="1141">
        <f t="shared" si="60"/>
        <v>395.6400000000001</v>
      </c>
      <c r="P377" s="1142">
        <v>0</v>
      </c>
      <c r="Q377" s="356"/>
      <c r="R377" s="356"/>
      <c r="S377" s="356"/>
      <c r="T377" s="356"/>
      <c r="U377" s="356"/>
      <c r="V377" s="356"/>
      <c r="W377" s="356"/>
      <c r="X377" s="356"/>
      <c r="Y377" s="356"/>
      <c r="Z377" s="356"/>
    </row>
    <row r="378" spans="1:26" ht="27.75" customHeight="1" thickBot="1">
      <c r="A378" s="45" t="s">
        <v>9</v>
      </c>
      <c r="B378" s="142">
        <f>SUM(B374:B377)</f>
        <v>1663.11</v>
      </c>
      <c r="C378" s="142">
        <f aca="true" t="shared" si="61" ref="C378:O378">SUM(C374:C377)</f>
        <v>1037.5</v>
      </c>
      <c r="D378" s="142">
        <f t="shared" si="61"/>
        <v>1096.62</v>
      </c>
      <c r="E378" s="142">
        <f t="shared" si="61"/>
        <v>5426.039999999999</v>
      </c>
      <c r="F378" s="142">
        <f t="shared" si="61"/>
        <v>5660.950000000001</v>
      </c>
      <c r="G378" s="142">
        <f t="shared" si="61"/>
        <v>1571.9299999999998</v>
      </c>
      <c r="H378" s="142">
        <f t="shared" si="61"/>
        <v>96.9</v>
      </c>
      <c r="I378" s="142">
        <f t="shared" si="61"/>
        <v>243.7</v>
      </c>
      <c r="J378" s="142">
        <f t="shared" si="61"/>
        <v>1089.8</v>
      </c>
      <c r="K378" s="142">
        <f t="shared" si="61"/>
        <v>9.9</v>
      </c>
      <c r="L378" s="142">
        <f t="shared" si="61"/>
        <v>161.72</v>
      </c>
      <c r="M378" s="514">
        <f t="shared" si="61"/>
        <v>6040.91</v>
      </c>
      <c r="N378" s="353">
        <f t="shared" si="61"/>
        <v>5303.009999999999</v>
      </c>
      <c r="O378" s="515">
        <f t="shared" si="61"/>
        <v>2478.3600000000006</v>
      </c>
      <c r="P378" s="693">
        <f>SUM(P374:P377)</f>
        <v>82.88</v>
      </c>
      <c r="Q378" s="356"/>
      <c r="R378" s="356"/>
      <c r="S378" s="356"/>
      <c r="T378" s="356"/>
      <c r="U378" s="356"/>
      <c r="V378" s="356"/>
      <c r="W378" s="356"/>
      <c r="X378" s="356"/>
      <c r="Y378" s="356"/>
      <c r="Z378" s="356"/>
    </row>
    <row r="379" spans="1:26" ht="22.5" customHeight="1">
      <c r="A379" s="42"/>
      <c r="B379" s="42"/>
      <c r="C379" s="42"/>
      <c r="D379" s="42"/>
      <c r="E379" s="42"/>
      <c r="F379" s="42"/>
      <c r="G379" s="42"/>
      <c r="P379" s="59"/>
      <c r="Q379" s="59"/>
      <c r="R379" s="59"/>
      <c r="S379" s="356"/>
      <c r="T379" s="356"/>
      <c r="U379" s="356"/>
      <c r="V379" s="356"/>
      <c r="W379" s="356"/>
      <c r="X379" s="356"/>
      <c r="Y379" s="356"/>
      <c r="Z379" s="356"/>
    </row>
    <row r="380" spans="1:26" ht="12.75">
      <c r="A380" s="42"/>
      <c r="B380" s="59"/>
      <c r="C380" s="59"/>
      <c r="D380" s="59"/>
      <c r="E380" s="59"/>
      <c r="F380" s="59"/>
      <c r="G380" s="59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59"/>
      <c r="T380" s="59"/>
      <c r="U380" s="59"/>
      <c r="V380" s="59"/>
      <c r="W380" s="59"/>
      <c r="X380" s="59"/>
      <c r="Y380" s="59"/>
      <c r="Z380" s="59"/>
    </row>
    <row r="381" spans="1:26" ht="12.75">
      <c r="A381" s="42"/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71"/>
      <c r="R381" s="71"/>
      <c r="S381" s="71"/>
      <c r="T381" s="71"/>
      <c r="U381" s="71"/>
      <c r="V381" s="71"/>
      <c r="W381" s="71"/>
      <c r="X381" s="71"/>
      <c r="Y381" s="71"/>
      <c r="Z381" s="71"/>
    </row>
    <row r="382" spans="2:17" ht="12.75"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Q382" s="46"/>
    </row>
    <row r="383" spans="2:17" ht="12.75">
      <c r="B383" s="979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Q383" s="46"/>
    </row>
    <row r="384" spans="2:17" ht="12.75">
      <c r="B384" s="1151"/>
      <c r="C384" s="1151"/>
      <c r="D384" s="1151"/>
      <c r="E384" s="1151"/>
      <c r="F384" s="364"/>
      <c r="G384" s="364"/>
      <c r="H384" s="46"/>
      <c r="I384" s="46"/>
      <c r="J384" s="46"/>
      <c r="K384" s="46"/>
      <c r="L384" s="46"/>
      <c r="M384" s="46"/>
      <c r="N384" s="46"/>
      <c r="O384" s="46"/>
      <c r="Q384" s="46"/>
    </row>
    <row r="385" spans="2:17" ht="12.75">
      <c r="B385" s="395"/>
      <c r="C385" s="372"/>
      <c r="D385" s="71"/>
      <c r="E385" s="71"/>
      <c r="F385" s="46"/>
      <c r="G385" s="46"/>
      <c r="H385" s="364"/>
      <c r="I385" s="364"/>
      <c r="J385" s="364"/>
      <c r="K385" s="364"/>
      <c r="L385" s="364"/>
      <c r="M385" s="364"/>
      <c r="N385" s="364"/>
      <c r="O385" s="364"/>
      <c r="P385" s="148"/>
      <c r="Q385" s="46"/>
    </row>
    <row r="386" spans="2:17" ht="12.75">
      <c r="B386" s="395"/>
      <c r="C386" s="372"/>
      <c r="D386" s="372"/>
      <c r="E386" s="71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Q386" s="46"/>
    </row>
    <row r="387" spans="2:17" ht="12.75">
      <c r="B387" s="395"/>
      <c r="C387" s="372"/>
      <c r="D387" s="372"/>
      <c r="E387" s="71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Q387" s="46"/>
    </row>
    <row r="388" spans="2:17" ht="12.75">
      <c r="B388" s="395"/>
      <c r="C388" s="372"/>
      <c r="D388" s="372"/>
      <c r="E388" s="71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Q388" s="46"/>
    </row>
    <row r="389" spans="2:17" ht="12.75">
      <c r="B389" s="983"/>
      <c r="C389" s="1152"/>
      <c r="D389" s="3"/>
      <c r="E389" s="3"/>
      <c r="H389" s="46"/>
      <c r="I389" s="46"/>
      <c r="J389" s="46"/>
      <c r="K389" s="46"/>
      <c r="L389" s="46"/>
      <c r="M389" s="46"/>
      <c r="N389" s="46"/>
      <c r="O389" s="46"/>
      <c r="Q389" s="46"/>
    </row>
    <row r="390" spans="2:17" ht="12.75">
      <c r="B390" s="3"/>
      <c r="C390" s="3"/>
      <c r="D390" s="3"/>
      <c r="E390" s="3"/>
      <c r="Q390" s="46"/>
    </row>
    <row r="391" spans="2:17" ht="12.7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46"/>
    </row>
    <row r="392" spans="2:17" ht="12.7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46"/>
    </row>
    <row r="393" spans="2:17" ht="12.75">
      <c r="B393" s="1134"/>
      <c r="C393" s="1134"/>
      <c r="D393" s="1134"/>
      <c r="E393" s="14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46"/>
    </row>
    <row r="394" spans="2:17" ht="12.75">
      <c r="B394" s="1134"/>
      <c r="C394" s="1134"/>
      <c r="D394" s="1134"/>
      <c r="E394" s="14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46"/>
    </row>
    <row r="395" spans="2:17" ht="12.7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46"/>
    </row>
    <row r="396" spans="2:17" ht="12.7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46"/>
    </row>
    <row r="397" spans="2:17" ht="12.7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46"/>
    </row>
    <row r="398" ht="12.75">
      <c r="Q398" s="46"/>
    </row>
    <row r="399" ht="12.75">
      <c r="Q399" s="46"/>
    </row>
    <row r="400" ht="12.75">
      <c r="Q400" s="46"/>
    </row>
    <row r="401" ht="12.75">
      <c r="Q401" s="46"/>
    </row>
    <row r="402" ht="12.75">
      <c r="Q402" s="46"/>
    </row>
    <row r="403" ht="12.75">
      <c r="Q403" s="46"/>
    </row>
    <row r="404" ht="12.75">
      <c r="Q404" s="46"/>
    </row>
    <row r="405" ht="12.75">
      <c r="Q405" s="46"/>
    </row>
    <row r="406" spans="13:17" ht="12.75">
      <c r="M406" s="3"/>
      <c r="Q406" s="46"/>
    </row>
    <row r="407" ht="12.75">
      <c r="Q407" s="46"/>
    </row>
    <row r="408" ht="12.75">
      <c r="Q408" s="46"/>
    </row>
    <row r="409" ht="12.75">
      <c r="Q409" s="46"/>
    </row>
    <row r="410" ht="12.75">
      <c r="Q410" s="46"/>
    </row>
  </sheetData>
  <sheetProtection/>
  <mergeCells count="293">
    <mergeCell ref="B268:E268"/>
    <mergeCell ref="F268:F269"/>
    <mergeCell ref="A274:A275"/>
    <mergeCell ref="B274:E274"/>
    <mergeCell ref="F274:F275"/>
    <mergeCell ref="G274:G275"/>
    <mergeCell ref="M311:M312"/>
    <mergeCell ref="M268:M269"/>
    <mergeCell ref="H145:L145"/>
    <mergeCell ref="M145:M146"/>
    <mergeCell ref="M262:M263"/>
    <mergeCell ref="H274:L274"/>
    <mergeCell ref="M274:M275"/>
    <mergeCell ref="A317:A318"/>
    <mergeCell ref="B317:E317"/>
    <mergeCell ref="F317:F318"/>
    <mergeCell ref="M317:M318"/>
    <mergeCell ref="G305:G306"/>
    <mergeCell ref="H317:L317"/>
    <mergeCell ref="A311:A312"/>
    <mergeCell ref="B311:E311"/>
    <mergeCell ref="G317:G318"/>
    <mergeCell ref="H311:L311"/>
    <mergeCell ref="R373:R374"/>
    <mergeCell ref="S374:W374"/>
    <mergeCell ref="A336:O336"/>
    <mergeCell ref="A338:A339"/>
    <mergeCell ref="A347:A348"/>
    <mergeCell ref="F347:F348"/>
    <mergeCell ref="H338:L338"/>
    <mergeCell ref="A358:A362"/>
    <mergeCell ref="B347:E347"/>
    <mergeCell ref="H372:L372"/>
    <mergeCell ref="Q373:Q374"/>
    <mergeCell ref="H255:L255"/>
    <mergeCell ref="B363:D363"/>
    <mergeCell ref="E363:G363"/>
    <mergeCell ref="E359:G360"/>
    <mergeCell ref="B361:D362"/>
    <mergeCell ref="B305:E305"/>
    <mergeCell ref="E361:G362"/>
    <mergeCell ref="H305:L305"/>
    <mergeCell ref="M305:M306"/>
    <mergeCell ref="F262:F263"/>
    <mergeCell ref="M299:M300"/>
    <mergeCell ref="M293:M294"/>
    <mergeCell ref="H293:L293"/>
    <mergeCell ref="G293:G294"/>
    <mergeCell ref="F293:F294"/>
    <mergeCell ref="G268:G269"/>
    <mergeCell ref="M280:M281"/>
    <mergeCell ref="M287:M288"/>
    <mergeCell ref="H280:L280"/>
    <mergeCell ref="A242:A243"/>
    <mergeCell ref="A255:A256"/>
    <mergeCell ref="B255:E255"/>
    <mergeCell ref="G255:G256"/>
    <mergeCell ref="B287:E287"/>
    <mergeCell ref="F287:F288"/>
    <mergeCell ref="A262:A263"/>
    <mergeCell ref="B262:E262"/>
    <mergeCell ref="A268:A269"/>
    <mergeCell ref="G262:G263"/>
    <mergeCell ref="B236:E236"/>
    <mergeCell ref="H262:L262"/>
    <mergeCell ref="H268:L268"/>
    <mergeCell ref="H216:L216"/>
    <mergeCell ref="M216:M217"/>
    <mergeCell ref="A346:G346"/>
    <mergeCell ref="F280:F281"/>
    <mergeCell ref="G280:G281"/>
    <mergeCell ref="G216:G217"/>
    <mergeCell ref="M255:M256"/>
    <mergeCell ref="G145:G146"/>
    <mergeCell ref="M242:M243"/>
    <mergeCell ref="F255:F256"/>
    <mergeCell ref="H242:L242"/>
    <mergeCell ref="M248:M249"/>
    <mergeCell ref="G242:G243"/>
    <mergeCell ref="M230:M231"/>
    <mergeCell ref="G236:G237"/>
    <mergeCell ref="H236:L236"/>
    <mergeCell ref="M236:M237"/>
    <mergeCell ref="M88:M89"/>
    <mergeCell ref="M105:M106"/>
    <mergeCell ref="M179:M180"/>
    <mergeCell ref="M223:M224"/>
    <mergeCell ref="M161:M162"/>
    <mergeCell ref="M206:M207"/>
    <mergeCell ref="M170:M171"/>
    <mergeCell ref="M188:M189"/>
    <mergeCell ref="M197:M198"/>
    <mergeCell ref="H152:L152"/>
    <mergeCell ref="H161:L161"/>
    <mergeCell ref="F161:F162"/>
    <mergeCell ref="M61:M62"/>
    <mergeCell ref="M70:M71"/>
    <mergeCell ref="M79:M80"/>
    <mergeCell ref="M96:M97"/>
    <mergeCell ref="M120:M121"/>
    <mergeCell ref="H70:L70"/>
    <mergeCell ref="M127:M128"/>
    <mergeCell ref="B2:N2"/>
    <mergeCell ref="B3:N3"/>
    <mergeCell ref="F34:F35"/>
    <mergeCell ref="G43:G44"/>
    <mergeCell ref="B61:E61"/>
    <mergeCell ref="H25:L25"/>
    <mergeCell ref="B43:E43"/>
    <mergeCell ref="H7:L7"/>
    <mergeCell ref="H16:L16"/>
    <mergeCell ref="G16:G17"/>
    <mergeCell ref="M152:M153"/>
    <mergeCell ref="M7:M8"/>
    <mergeCell ref="M16:M17"/>
    <mergeCell ref="H52:L52"/>
    <mergeCell ref="H43:L43"/>
    <mergeCell ref="H34:L34"/>
    <mergeCell ref="M43:M44"/>
    <mergeCell ref="M52:M53"/>
    <mergeCell ref="M25:M26"/>
    <mergeCell ref="M34:M35"/>
    <mergeCell ref="H136:L136"/>
    <mergeCell ref="F127:F128"/>
    <mergeCell ref="G127:G128"/>
    <mergeCell ref="H114:L114"/>
    <mergeCell ref="H120:L120"/>
    <mergeCell ref="G114:G115"/>
    <mergeCell ref="F120:F121"/>
    <mergeCell ref="H127:L127"/>
    <mergeCell ref="M136:M137"/>
    <mergeCell ref="M114:M115"/>
    <mergeCell ref="G105:G106"/>
    <mergeCell ref="B248:E248"/>
    <mergeCell ref="F248:F249"/>
    <mergeCell ref="G248:G249"/>
    <mergeCell ref="H170:L170"/>
    <mergeCell ref="G161:G162"/>
    <mergeCell ref="G206:G207"/>
    <mergeCell ref="H206:L206"/>
    <mergeCell ref="B242:E242"/>
    <mergeCell ref="B216:E216"/>
    <mergeCell ref="B88:E88"/>
    <mergeCell ref="B127:E127"/>
    <mergeCell ref="G88:G89"/>
    <mergeCell ref="F96:F97"/>
    <mergeCell ref="B170:E170"/>
    <mergeCell ref="B136:E136"/>
    <mergeCell ref="B145:E145"/>
    <mergeCell ref="F145:F146"/>
    <mergeCell ref="G79:G80"/>
    <mergeCell ref="H88:L88"/>
    <mergeCell ref="H61:L61"/>
    <mergeCell ref="G25:G26"/>
    <mergeCell ref="B79:E79"/>
    <mergeCell ref="G96:G97"/>
    <mergeCell ref="B25:E25"/>
    <mergeCell ref="F25:F26"/>
    <mergeCell ref="G34:G35"/>
    <mergeCell ref="A25:A26"/>
    <mergeCell ref="H79:L79"/>
    <mergeCell ref="G61:G62"/>
    <mergeCell ref="F52:F53"/>
    <mergeCell ref="G52:G53"/>
    <mergeCell ref="F43:F44"/>
    <mergeCell ref="G70:G71"/>
    <mergeCell ref="A96:A97"/>
    <mergeCell ref="B96:E96"/>
    <mergeCell ref="A52:A53"/>
    <mergeCell ref="A34:A35"/>
    <mergeCell ref="B34:E34"/>
    <mergeCell ref="F88:F89"/>
    <mergeCell ref="F79:F80"/>
    <mergeCell ref="F61:F62"/>
    <mergeCell ref="A43:A44"/>
    <mergeCell ref="B70:E70"/>
    <mergeCell ref="B7:E7"/>
    <mergeCell ref="F7:F8"/>
    <mergeCell ref="A16:A17"/>
    <mergeCell ref="B16:E16"/>
    <mergeCell ref="F16:F17"/>
    <mergeCell ref="A7:A8"/>
    <mergeCell ref="G7:G8"/>
    <mergeCell ref="A70:A71"/>
    <mergeCell ref="A61:A62"/>
    <mergeCell ref="A114:A115"/>
    <mergeCell ref="B114:E114"/>
    <mergeCell ref="F105:F106"/>
    <mergeCell ref="F70:F71"/>
    <mergeCell ref="A88:A89"/>
    <mergeCell ref="A79:A80"/>
    <mergeCell ref="B52:E52"/>
    <mergeCell ref="A105:A106"/>
    <mergeCell ref="A120:A121"/>
    <mergeCell ref="B120:E120"/>
    <mergeCell ref="A127:A128"/>
    <mergeCell ref="H179:L179"/>
    <mergeCell ref="F179:F180"/>
    <mergeCell ref="G179:G180"/>
    <mergeCell ref="H105:L105"/>
    <mergeCell ref="G120:G121"/>
    <mergeCell ref="A136:A137"/>
    <mergeCell ref="H96:L96"/>
    <mergeCell ref="B161:E161"/>
    <mergeCell ref="F170:F171"/>
    <mergeCell ref="G170:G171"/>
    <mergeCell ref="F114:F115"/>
    <mergeCell ref="B105:E105"/>
    <mergeCell ref="F136:F137"/>
    <mergeCell ref="G136:G137"/>
    <mergeCell ref="F152:F153"/>
    <mergeCell ref="G152:G153"/>
    <mergeCell ref="A152:A153"/>
    <mergeCell ref="B152:E152"/>
    <mergeCell ref="A145:A146"/>
    <mergeCell ref="A170:A171"/>
    <mergeCell ref="A179:A180"/>
    <mergeCell ref="A188:A189"/>
    <mergeCell ref="A161:A162"/>
    <mergeCell ref="B188:E188"/>
    <mergeCell ref="B179:E179"/>
    <mergeCell ref="H197:L197"/>
    <mergeCell ref="A216:A217"/>
    <mergeCell ref="H188:L188"/>
    <mergeCell ref="F197:F198"/>
    <mergeCell ref="G197:G198"/>
    <mergeCell ref="F188:F189"/>
    <mergeCell ref="G188:G189"/>
    <mergeCell ref="A197:A198"/>
    <mergeCell ref="B197:E197"/>
    <mergeCell ref="A206:A207"/>
    <mergeCell ref="B206:E206"/>
    <mergeCell ref="F216:F217"/>
    <mergeCell ref="A230:A231"/>
    <mergeCell ref="B230:E230"/>
    <mergeCell ref="F230:F231"/>
    <mergeCell ref="F206:F207"/>
    <mergeCell ref="A236:A237"/>
    <mergeCell ref="F236:F237"/>
    <mergeCell ref="G287:G288"/>
    <mergeCell ref="H223:L223"/>
    <mergeCell ref="H299:L299"/>
    <mergeCell ref="F299:F300"/>
    <mergeCell ref="G299:G300"/>
    <mergeCell ref="H230:L230"/>
    <mergeCell ref="G230:G231"/>
    <mergeCell ref="F242:F243"/>
    <mergeCell ref="B280:E280"/>
    <mergeCell ref="H347:L347"/>
    <mergeCell ref="B223:E223"/>
    <mergeCell ref="A287:A288"/>
    <mergeCell ref="H248:L248"/>
    <mergeCell ref="A248:A249"/>
    <mergeCell ref="F223:F224"/>
    <mergeCell ref="G223:G224"/>
    <mergeCell ref="A223:A224"/>
    <mergeCell ref="H287:L287"/>
    <mergeCell ref="M347:M348"/>
    <mergeCell ref="M323:M324"/>
    <mergeCell ref="B372:E372"/>
    <mergeCell ref="B358:D358"/>
    <mergeCell ref="F372:F373"/>
    <mergeCell ref="A323:A324"/>
    <mergeCell ref="H323:L323"/>
    <mergeCell ref="M372:M373"/>
    <mergeCell ref="B338:E338"/>
    <mergeCell ref="F338:F339"/>
    <mergeCell ref="A372:A373"/>
    <mergeCell ref="G372:G373"/>
    <mergeCell ref="G338:G339"/>
    <mergeCell ref="E358:G358"/>
    <mergeCell ref="B359:D360"/>
    <mergeCell ref="G347:G348"/>
    <mergeCell ref="B299:E299"/>
    <mergeCell ref="B323:E323"/>
    <mergeCell ref="A322:G322"/>
    <mergeCell ref="F323:F324"/>
    <mergeCell ref="G323:G324"/>
    <mergeCell ref="A305:A306"/>
    <mergeCell ref="F305:F306"/>
    <mergeCell ref="F311:F312"/>
    <mergeCell ref="G311:G312"/>
    <mergeCell ref="A299:A300"/>
    <mergeCell ref="A280:A281"/>
    <mergeCell ref="M338:M339"/>
    <mergeCell ref="A329:A330"/>
    <mergeCell ref="F329:F330"/>
    <mergeCell ref="G329:G330"/>
    <mergeCell ref="H329:L329"/>
    <mergeCell ref="M329:M330"/>
    <mergeCell ref="B329:E329"/>
    <mergeCell ref="A293:A294"/>
    <mergeCell ref="B293:E293"/>
  </mergeCells>
  <printOptions horizontalCentered="1"/>
  <pageMargins left="0.8661417322834646" right="0.15748031496062992" top="0.4724409448818898" bottom="0.1968503937007874" header="0.15748031496062992" footer="0.1968503937007874"/>
  <pageSetup fitToWidth="6" horizontalDpi="600" verticalDpi="600" orientation="portrait" paperSize="9" scale="65" r:id="rId1"/>
  <rowBreaks count="5" manualBreakCount="5">
    <brk id="68" max="255" man="1"/>
    <brk id="149" max="255" man="1"/>
    <brk id="233" max="255" man="1"/>
    <brk id="308" max="255" man="1"/>
    <brk id="3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IS200"/>
  <sheetViews>
    <sheetView zoomScalePageLayoutView="0" workbookViewId="0" topLeftCell="A128">
      <selection activeCell="W159" sqref="W159"/>
    </sheetView>
  </sheetViews>
  <sheetFormatPr defaultColWidth="9.140625" defaultRowHeight="12.75"/>
  <cols>
    <col min="2" max="2" width="13.00390625" style="0" bestFit="1" customWidth="1"/>
    <col min="5" max="5" width="8.57421875" style="0" customWidth="1"/>
    <col min="6" max="6" width="8.8515625" style="0" customWidth="1"/>
    <col min="7" max="7" width="8.28125" style="0" customWidth="1"/>
    <col min="8" max="8" width="6.57421875" style="0" customWidth="1"/>
    <col min="9" max="9" width="5.7109375" style="0" customWidth="1"/>
    <col min="10" max="10" width="5.8515625" style="0" customWidth="1"/>
    <col min="11" max="11" width="5.140625" style="0" customWidth="1"/>
    <col min="12" max="12" width="6.57421875" style="0" customWidth="1"/>
    <col min="13" max="13" width="8.8515625" style="0" customWidth="1"/>
    <col min="14" max="14" width="8.28125" style="0" customWidth="1"/>
    <col min="15" max="15" width="7.28125" style="0" customWidth="1"/>
    <col min="16" max="16" width="10.421875" style="0" customWidth="1"/>
    <col min="18" max="18" width="12.28125" style="0" bestFit="1" customWidth="1"/>
  </cols>
  <sheetData>
    <row r="1" spans="14:16" ht="5.25" customHeight="1" hidden="1">
      <c r="N1" s="1389"/>
      <c r="O1" s="1389"/>
      <c r="P1" s="1389"/>
    </row>
    <row r="2" spans="1:253" ht="18.75" customHeight="1">
      <c r="A2" s="1353" t="s">
        <v>99</v>
      </c>
      <c r="B2" s="1353"/>
      <c r="C2" s="1353"/>
      <c r="D2" s="1353"/>
      <c r="E2" s="1353"/>
      <c r="F2" s="1353"/>
      <c r="G2" s="1353"/>
      <c r="H2" s="1353"/>
      <c r="I2" s="1353"/>
      <c r="J2" s="1353"/>
      <c r="K2" s="1353"/>
      <c r="L2" s="1353"/>
      <c r="M2" s="1353"/>
      <c r="N2" s="1353"/>
      <c r="O2" s="1353"/>
      <c r="P2" s="1353"/>
      <c r="Q2" s="509"/>
      <c r="R2" s="509"/>
      <c r="S2" s="509"/>
      <c r="T2" s="509"/>
      <c r="U2" s="509"/>
      <c r="V2" s="509"/>
      <c r="W2" s="509"/>
      <c r="X2" s="509"/>
      <c r="Y2" s="509"/>
      <c r="Z2" s="509"/>
      <c r="AA2" s="509"/>
      <c r="AB2" s="509"/>
      <c r="AC2" s="509"/>
      <c r="AD2" s="1353" t="s">
        <v>99</v>
      </c>
      <c r="AE2" s="1353"/>
      <c r="AF2" s="1353"/>
      <c r="AG2" s="1353"/>
      <c r="AH2" s="1353"/>
      <c r="AI2" s="1353"/>
      <c r="AJ2" s="1353"/>
      <c r="AK2" s="1353"/>
      <c r="AL2" s="1353"/>
      <c r="AM2" s="1353"/>
      <c r="AN2" s="1353"/>
      <c r="AO2" s="1353"/>
      <c r="AP2" s="1353"/>
      <c r="AQ2" s="1353"/>
      <c r="AR2" s="1353"/>
      <c r="AS2" s="1353"/>
      <c r="AT2" s="1353" t="s">
        <v>99</v>
      </c>
      <c r="AU2" s="1353"/>
      <c r="AV2" s="1353"/>
      <c r="AW2" s="1353"/>
      <c r="AX2" s="1353"/>
      <c r="AY2" s="1353"/>
      <c r="AZ2" s="1353"/>
      <c r="BA2" s="1353"/>
      <c r="BB2" s="1353"/>
      <c r="BC2" s="1353"/>
      <c r="BD2" s="1353"/>
      <c r="BE2" s="1353"/>
      <c r="BF2" s="1353"/>
      <c r="BG2" s="1353"/>
      <c r="BH2" s="1353"/>
      <c r="BI2" s="1353"/>
      <c r="BJ2" s="1353" t="s">
        <v>99</v>
      </c>
      <c r="BK2" s="1353"/>
      <c r="BL2" s="1353"/>
      <c r="BM2" s="1353"/>
      <c r="BN2" s="1353"/>
      <c r="BO2" s="1353"/>
      <c r="BP2" s="1353"/>
      <c r="BQ2" s="1353"/>
      <c r="BR2" s="1353"/>
      <c r="BS2" s="1353"/>
      <c r="BT2" s="1353"/>
      <c r="BU2" s="1353"/>
      <c r="BV2" s="1353"/>
      <c r="BW2" s="1353"/>
      <c r="BX2" s="1353"/>
      <c r="BY2" s="1353"/>
      <c r="BZ2" s="1353" t="s">
        <v>99</v>
      </c>
      <c r="CA2" s="1353"/>
      <c r="CB2" s="1353"/>
      <c r="CC2" s="1353"/>
      <c r="CD2" s="1353"/>
      <c r="CE2" s="1353"/>
      <c r="CF2" s="1353"/>
      <c r="CG2" s="1353"/>
      <c r="CH2" s="1353"/>
      <c r="CI2" s="1353"/>
      <c r="CJ2" s="1353"/>
      <c r="CK2" s="1353"/>
      <c r="CL2" s="1353"/>
      <c r="CM2" s="1353"/>
      <c r="CN2" s="1353"/>
      <c r="CO2" s="1353"/>
      <c r="CP2" s="1353" t="s">
        <v>99</v>
      </c>
      <c r="CQ2" s="1353"/>
      <c r="CR2" s="1353"/>
      <c r="CS2" s="1353"/>
      <c r="CT2" s="1353"/>
      <c r="CU2" s="1353"/>
      <c r="CV2" s="1353"/>
      <c r="CW2" s="1353"/>
      <c r="CX2" s="1353"/>
      <c r="CY2" s="1353"/>
      <c r="CZ2" s="1353"/>
      <c r="DA2" s="1353"/>
      <c r="DB2" s="1353"/>
      <c r="DC2" s="1353"/>
      <c r="DD2" s="1353"/>
      <c r="DE2" s="1353"/>
      <c r="DF2" s="1353" t="s">
        <v>99</v>
      </c>
      <c r="DG2" s="1353"/>
      <c r="DH2" s="1353"/>
      <c r="DI2" s="1353"/>
      <c r="DJ2" s="1353"/>
      <c r="DK2" s="1353"/>
      <c r="DL2" s="1353"/>
      <c r="DM2" s="1353"/>
      <c r="DN2" s="1353"/>
      <c r="DO2" s="1353"/>
      <c r="DP2" s="1353"/>
      <c r="DQ2" s="1353"/>
      <c r="DR2" s="1353"/>
      <c r="DS2" s="1353"/>
      <c r="DT2" s="1353"/>
      <c r="DU2" s="1353"/>
      <c r="DV2" s="1353" t="s">
        <v>99</v>
      </c>
      <c r="DW2" s="1353"/>
      <c r="DX2" s="1353"/>
      <c r="DY2" s="1353"/>
      <c r="DZ2" s="1353"/>
      <c r="EA2" s="1353"/>
      <c r="EB2" s="1353"/>
      <c r="EC2" s="1353"/>
      <c r="ED2" s="1353"/>
      <c r="EE2" s="1353"/>
      <c r="EF2" s="1353"/>
      <c r="EG2" s="1353"/>
      <c r="EH2" s="1353"/>
      <c r="EI2" s="1353"/>
      <c r="EJ2" s="1353"/>
      <c r="EK2" s="1353"/>
      <c r="EL2" s="1353" t="s">
        <v>99</v>
      </c>
      <c r="EM2" s="1353"/>
      <c r="EN2" s="1353"/>
      <c r="EO2" s="1353"/>
      <c r="EP2" s="1353"/>
      <c r="EQ2" s="1353"/>
      <c r="ER2" s="1353"/>
      <c r="ES2" s="1353"/>
      <c r="ET2" s="1353"/>
      <c r="EU2" s="1353"/>
      <c r="EV2" s="1353"/>
      <c r="EW2" s="1353"/>
      <c r="EX2" s="1353"/>
      <c r="EY2" s="1353"/>
      <c r="EZ2" s="1353"/>
      <c r="FA2" s="1353"/>
      <c r="FB2" s="1353" t="s">
        <v>99</v>
      </c>
      <c r="FC2" s="1353"/>
      <c r="FD2" s="1353"/>
      <c r="FE2" s="1353"/>
      <c r="FF2" s="1353"/>
      <c r="FG2" s="1353"/>
      <c r="FH2" s="1353"/>
      <c r="FI2" s="1353"/>
      <c r="FJ2" s="1353"/>
      <c r="FK2" s="1353"/>
      <c r="FL2" s="1353"/>
      <c r="FM2" s="1353"/>
      <c r="FN2" s="1353"/>
      <c r="FO2" s="1353"/>
      <c r="FP2" s="1353"/>
      <c r="FQ2" s="1353"/>
      <c r="FR2" s="1353" t="s">
        <v>99</v>
      </c>
      <c r="FS2" s="1353"/>
      <c r="FT2" s="1353"/>
      <c r="FU2" s="1353"/>
      <c r="FV2" s="1353"/>
      <c r="FW2" s="1353"/>
      <c r="FX2" s="1353"/>
      <c r="FY2" s="1353"/>
      <c r="FZ2" s="1353"/>
      <c r="GA2" s="1353"/>
      <c r="GB2" s="1353"/>
      <c r="GC2" s="1353"/>
      <c r="GD2" s="1353"/>
      <c r="GE2" s="1353"/>
      <c r="GF2" s="1353"/>
      <c r="GG2" s="1353"/>
      <c r="GH2" s="1353" t="s">
        <v>99</v>
      </c>
      <c r="GI2" s="1353"/>
      <c r="GJ2" s="1353"/>
      <c r="GK2" s="1353"/>
      <c r="GL2" s="1353"/>
      <c r="GM2" s="1353"/>
      <c r="GN2" s="1353"/>
      <c r="GO2" s="1353"/>
      <c r="GP2" s="1353"/>
      <c r="GQ2" s="1353"/>
      <c r="GR2" s="1353"/>
      <c r="GS2" s="1353"/>
      <c r="GT2" s="1353"/>
      <c r="GU2" s="1353"/>
      <c r="GV2" s="1353"/>
      <c r="GW2" s="1353"/>
      <c r="GX2" s="1353" t="s">
        <v>99</v>
      </c>
      <c r="GY2" s="1353"/>
      <c r="GZ2" s="1353"/>
      <c r="HA2" s="1353"/>
      <c r="HB2" s="1353"/>
      <c r="HC2" s="1353"/>
      <c r="HD2" s="1353"/>
      <c r="HE2" s="1353"/>
      <c r="HF2" s="1353"/>
      <c r="HG2" s="1353"/>
      <c r="HH2" s="1353"/>
      <c r="HI2" s="1353"/>
      <c r="HJ2" s="1353"/>
      <c r="HK2" s="1353"/>
      <c r="HL2" s="1353"/>
      <c r="HM2" s="1353"/>
      <c r="HN2" s="1353" t="s">
        <v>99</v>
      </c>
      <c r="HO2" s="1353"/>
      <c r="HP2" s="1353"/>
      <c r="HQ2" s="1353"/>
      <c r="HR2" s="1353"/>
      <c r="HS2" s="1353"/>
      <c r="HT2" s="1353"/>
      <c r="HU2" s="1353"/>
      <c r="HV2" s="1353"/>
      <c r="HW2" s="1353"/>
      <c r="HX2" s="1353"/>
      <c r="HY2" s="1353"/>
      <c r="HZ2" s="1353"/>
      <c r="IA2" s="1353"/>
      <c r="IB2" s="1353"/>
      <c r="IC2" s="1353"/>
      <c r="ID2" s="1353" t="s">
        <v>99</v>
      </c>
      <c r="IE2" s="1353"/>
      <c r="IF2" s="1353"/>
      <c r="IG2" s="1353"/>
      <c r="IH2" s="1353"/>
      <c r="II2" s="1353"/>
      <c r="IJ2" s="1353"/>
      <c r="IK2" s="1353"/>
      <c r="IL2" s="1353"/>
      <c r="IM2" s="1353"/>
      <c r="IN2" s="1353"/>
      <c r="IO2" s="1353"/>
      <c r="IP2" s="1353"/>
      <c r="IQ2" s="1353"/>
      <c r="IR2" s="1353"/>
      <c r="IS2" s="1353"/>
    </row>
    <row r="3" spans="1:253" ht="18.75" customHeight="1">
      <c r="A3" s="1390" t="s">
        <v>237</v>
      </c>
      <c r="B3" s="1390"/>
      <c r="C3" s="1390"/>
      <c r="D3" s="1390"/>
      <c r="E3" s="1390"/>
      <c r="F3" s="1390"/>
      <c r="G3" s="1390"/>
      <c r="H3" s="1390"/>
      <c r="I3" s="1390"/>
      <c r="J3" s="1390"/>
      <c r="K3" s="1390"/>
      <c r="L3" s="1390"/>
      <c r="M3" s="1390"/>
      <c r="N3" s="1390"/>
      <c r="O3" s="1390"/>
      <c r="P3" s="1390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1390" t="s">
        <v>101</v>
      </c>
      <c r="AE3" s="1390"/>
      <c r="AF3" s="1390"/>
      <c r="AG3" s="1390"/>
      <c r="AH3" s="1390"/>
      <c r="AI3" s="1390"/>
      <c r="AJ3" s="1390"/>
      <c r="AK3" s="1390"/>
      <c r="AL3" s="1390"/>
      <c r="AM3" s="1390"/>
      <c r="AN3" s="1390"/>
      <c r="AO3" s="1390"/>
      <c r="AP3" s="1390"/>
      <c r="AQ3" s="1390"/>
      <c r="AR3" s="1390"/>
      <c r="AS3" s="1390"/>
      <c r="AT3" s="1390" t="s">
        <v>101</v>
      </c>
      <c r="AU3" s="1390"/>
      <c r="AV3" s="1390"/>
      <c r="AW3" s="1390"/>
      <c r="AX3" s="1390"/>
      <c r="AY3" s="1390"/>
      <c r="AZ3" s="1390"/>
      <c r="BA3" s="1390"/>
      <c r="BB3" s="1390"/>
      <c r="BC3" s="1390"/>
      <c r="BD3" s="1390"/>
      <c r="BE3" s="1390"/>
      <c r="BF3" s="1390"/>
      <c r="BG3" s="1390"/>
      <c r="BH3" s="1390"/>
      <c r="BI3" s="1390"/>
      <c r="BJ3" s="1390" t="s">
        <v>101</v>
      </c>
      <c r="BK3" s="1390"/>
      <c r="BL3" s="1390"/>
      <c r="BM3" s="1390"/>
      <c r="BN3" s="1390"/>
      <c r="BO3" s="1390"/>
      <c r="BP3" s="1390"/>
      <c r="BQ3" s="1390"/>
      <c r="BR3" s="1390"/>
      <c r="BS3" s="1390"/>
      <c r="BT3" s="1390"/>
      <c r="BU3" s="1390"/>
      <c r="BV3" s="1390"/>
      <c r="BW3" s="1390"/>
      <c r="BX3" s="1390"/>
      <c r="BY3" s="1390"/>
      <c r="BZ3" s="1390" t="s">
        <v>101</v>
      </c>
      <c r="CA3" s="1390"/>
      <c r="CB3" s="1390"/>
      <c r="CC3" s="1390"/>
      <c r="CD3" s="1390"/>
      <c r="CE3" s="1390"/>
      <c r="CF3" s="1390"/>
      <c r="CG3" s="1390"/>
      <c r="CH3" s="1390"/>
      <c r="CI3" s="1390"/>
      <c r="CJ3" s="1390"/>
      <c r="CK3" s="1390"/>
      <c r="CL3" s="1390"/>
      <c r="CM3" s="1390"/>
      <c r="CN3" s="1390"/>
      <c r="CO3" s="1390"/>
      <c r="CP3" s="1390" t="s">
        <v>101</v>
      </c>
      <c r="CQ3" s="1390"/>
      <c r="CR3" s="1390"/>
      <c r="CS3" s="1390"/>
      <c r="CT3" s="1390"/>
      <c r="CU3" s="1390"/>
      <c r="CV3" s="1390"/>
      <c r="CW3" s="1390"/>
      <c r="CX3" s="1390"/>
      <c r="CY3" s="1390"/>
      <c r="CZ3" s="1390"/>
      <c r="DA3" s="1390"/>
      <c r="DB3" s="1390"/>
      <c r="DC3" s="1390"/>
      <c r="DD3" s="1390"/>
      <c r="DE3" s="1390"/>
      <c r="DF3" s="1390" t="s">
        <v>101</v>
      </c>
      <c r="DG3" s="1390"/>
      <c r="DH3" s="1390"/>
      <c r="DI3" s="1390"/>
      <c r="DJ3" s="1390"/>
      <c r="DK3" s="1390"/>
      <c r="DL3" s="1390"/>
      <c r="DM3" s="1390"/>
      <c r="DN3" s="1390"/>
      <c r="DO3" s="1390"/>
      <c r="DP3" s="1390"/>
      <c r="DQ3" s="1390"/>
      <c r="DR3" s="1390"/>
      <c r="DS3" s="1390"/>
      <c r="DT3" s="1390"/>
      <c r="DU3" s="1390"/>
      <c r="DV3" s="1390" t="s">
        <v>101</v>
      </c>
      <c r="DW3" s="1390"/>
      <c r="DX3" s="1390"/>
      <c r="DY3" s="1390"/>
      <c r="DZ3" s="1390"/>
      <c r="EA3" s="1390"/>
      <c r="EB3" s="1390"/>
      <c r="EC3" s="1390"/>
      <c r="ED3" s="1390"/>
      <c r="EE3" s="1390"/>
      <c r="EF3" s="1390"/>
      <c r="EG3" s="1390"/>
      <c r="EH3" s="1390"/>
      <c r="EI3" s="1390"/>
      <c r="EJ3" s="1390"/>
      <c r="EK3" s="1390"/>
      <c r="EL3" s="1390" t="s">
        <v>101</v>
      </c>
      <c r="EM3" s="1390"/>
      <c r="EN3" s="1390"/>
      <c r="EO3" s="1390"/>
      <c r="EP3" s="1390"/>
      <c r="EQ3" s="1390"/>
      <c r="ER3" s="1390"/>
      <c r="ES3" s="1390"/>
      <c r="ET3" s="1390"/>
      <c r="EU3" s="1390"/>
      <c r="EV3" s="1390"/>
      <c r="EW3" s="1390"/>
      <c r="EX3" s="1390"/>
      <c r="EY3" s="1390"/>
      <c r="EZ3" s="1390"/>
      <c r="FA3" s="1390"/>
      <c r="FB3" s="1390" t="s">
        <v>101</v>
      </c>
      <c r="FC3" s="1390"/>
      <c r="FD3" s="1390"/>
      <c r="FE3" s="1390"/>
      <c r="FF3" s="1390"/>
      <c r="FG3" s="1390"/>
      <c r="FH3" s="1390"/>
      <c r="FI3" s="1390"/>
      <c r="FJ3" s="1390"/>
      <c r="FK3" s="1390"/>
      <c r="FL3" s="1390"/>
      <c r="FM3" s="1390"/>
      <c r="FN3" s="1390"/>
      <c r="FO3" s="1390"/>
      <c r="FP3" s="1390"/>
      <c r="FQ3" s="1390"/>
      <c r="FR3" s="1390" t="s">
        <v>101</v>
      </c>
      <c r="FS3" s="1390"/>
      <c r="FT3" s="1390"/>
      <c r="FU3" s="1390"/>
      <c r="FV3" s="1390"/>
      <c r="FW3" s="1390"/>
      <c r="FX3" s="1390"/>
      <c r="FY3" s="1390"/>
      <c r="FZ3" s="1390"/>
      <c r="GA3" s="1390"/>
      <c r="GB3" s="1390"/>
      <c r="GC3" s="1390"/>
      <c r="GD3" s="1390"/>
      <c r="GE3" s="1390"/>
      <c r="GF3" s="1390"/>
      <c r="GG3" s="1390"/>
      <c r="GH3" s="1390" t="s">
        <v>101</v>
      </c>
      <c r="GI3" s="1390"/>
      <c r="GJ3" s="1390"/>
      <c r="GK3" s="1390"/>
      <c r="GL3" s="1390"/>
      <c r="GM3" s="1390"/>
      <c r="GN3" s="1390"/>
      <c r="GO3" s="1390"/>
      <c r="GP3" s="1390"/>
      <c r="GQ3" s="1390"/>
      <c r="GR3" s="1390"/>
      <c r="GS3" s="1390"/>
      <c r="GT3" s="1390"/>
      <c r="GU3" s="1390"/>
      <c r="GV3" s="1390"/>
      <c r="GW3" s="1390"/>
      <c r="GX3" s="1390" t="s">
        <v>101</v>
      </c>
      <c r="GY3" s="1390"/>
      <c r="GZ3" s="1390"/>
      <c r="HA3" s="1390"/>
      <c r="HB3" s="1390"/>
      <c r="HC3" s="1390"/>
      <c r="HD3" s="1390"/>
      <c r="HE3" s="1390"/>
      <c r="HF3" s="1390"/>
      <c r="HG3" s="1390"/>
      <c r="HH3" s="1390"/>
      <c r="HI3" s="1390"/>
      <c r="HJ3" s="1390"/>
      <c r="HK3" s="1390"/>
      <c r="HL3" s="1390"/>
      <c r="HM3" s="1390"/>
      <c r="HN3" s="1390" t="s">
        <v>101</v>
      </c>
      <c r="HO3" s="1390"/>
      <c r="HP3" s="1390"/>
      <c r="HQ3" s="1390"/>
      <c r="HR3" s="1390"/>
      <c r="HS3" s="1390"/>
      <c r="HT3" s="1390"/>
      <c r="HU3" s="1390"/>
      <c r="HV3" s="1390"/>
      <c r="HW3" s="1390"/>
      <c r="HX3" s="1390"/>
      <c r="HY3" s="1390"/>
      <c r="HZ3" s="1390"/>
      <c r="IA3" s="1390"/>
      <c r="IB3" s="1390"/>
      <c r="IC3" s="1390"/>
      <c r="ID3" s="1390" t="s">
        <v>101</v>
      </c>
      <c r="IE3" s="1390"/>
      <c r="IF3" s="1390"/>
      <c r="IG3" s="1390"/>
      <c r="IH3" s="1390"/>
      <c r="II3" s="1390"/>
      <c r="IJ3" s="1390"/>
      <c r="IK3" s="1390"/>
      <c r="IL3" s="1390"/>
      <c r="IM3" s="1390"/>
      <c r="IN3" s="1390"/>
      <c r="IO3" s="1390"/>
      <c r="IP3" s="1390"/>
      <c r="IQ3" s="1390"/>
      <c r="IR3" s="1390"/>
      <c r="IS3" s="1390"/>
    </row>
    <row r="4" spans="7:244" ht="25.5" customHeight="1">
      <c r="G4" s="18"/>
      <c r="T4" s="18"/>
      <c r="AJ4" s="18"/>
      <c r="AZ4" s="18"/>
      <c r="BP4" s="18"/>
      <c r="CF4" s="18"/>
      <c r="CV4" s="18"/>
      <c r="DL4" s="18"/>
      <c r="EB4" s="18"/>
      <c r="ER4" s="18"/>
      <c r="FH4" s="18"/>
      <c r="FX4" s="18"/>
      <c r="GN4" s="18"/>
      <c r="HD4" s="18"/>
      <c r="HT4" s="18"/>
      <c r="IJ4" s="18"/>
    </row>
    <row r="5" spans="1:245" ht="15.75">
      <c r="A5" s="50" t="s">
        <v>124</v>
      </c>
      <c r="B5" s="50"/>
      <c r="C5" s="50"/>
      <c r="D5" s="50"/>
      <c r="E5" s="11"/>
      <c r="F5" s="50"/>
      <c r="G5" s="50"/>
      <c r="H5" s="50"/>
      <c r="Q5" s="50"/>
      <c r="R5" s="11"/>
      <c r="S5" s="50"/>
      <c r="T5" s="50"/>
      <c r="U5" s="50"/>
      <c r="AD5" s="50" t="s">
        <v>86</v>
      </c>
      <c r="AE5" s="50"/>
      <c r="AF5" s="50"/>
      <c r="AG5" s="50"/>
      <c r="AH5" s="11"/>
      <c r="AI5" s="50"/>
      <c r="AJ5" s="50"/>
      <c r="AK5" s="50"/>
      <c r="AT5" s="50" t="s">
        <v>86</v>
      </c>
      <c r="AU5" s="50"/>
      <c r="AV5" s="50"/>
      <c r="AW5" s="50"/>
      <c r="AX5" s="11"/>
      <c r="AY5" s="50"/>
      <c r="AZ5" s="50"/>
      <c r="BA5" s="50"/>
      <c r="BJ5" s="50" t="s">
        <v>86</v>
      </c>
      <c r="BK5" s="50"/>
      <c r="BL5" s="50"/>
      <c r="BM5" s="50"/>
      <c r="BN5" s="11"/>
      <c r="BO5" s="50"/>
      <c r="BP5" s="50"/>
      <c r="BQ5" s="50"/>
      <c r="BZ5" s="50" t="s">
        <v>86</v>
      </c>
      <c r="CA5" s="50"/>
      <c r="CB5" s="50"/>
      <c r="CC5" s="50"/>
      <c r="CD5" s="11"/>
      <c r="CE5" s="50"/>
      <c r="CF5" s="50"/>
      <c r="CG5" s="50"/>
      <c r="CP5" s="50" t="s">
        <v>86</v>
      </c>
      <c r="CQ5" s="50"/>
      <c r="CR5" s="50"/>
      <c r="CS5" s="50"/>
      <c r="CT5" s="11"/>
      <c r="CU5" s="50"/>
      <c r="CV5" s="50"/>
      <c r="CW5" s="50"/>
      <c r="DF5" s="50" t="s">
        <v>86</v>
      </c>
      <c r="DG5" s="50"/>
      <c r="DH5" s="50"/>
      <c r="DI5" s="50"/>
      <c r="DJ5" s="11"/>
      <c r="DK5" s="50"/>
      <c r="DL5" s="50"/>
      <c r="DM5" s="50"/>
      <c r="DV5" s="50" t="s">
        <v>86</v>
      </c>
      <c r="DW5" s="50"/>
      <c r="DX5" s="50"/>
      <c r="DY5" s="50"/>
      <c r="DZ5" s="11"/>
      <c r="EA5" s="50"/>
      <c r="EB5" s="50"/>
      <c r="EC5" s="50"/>
      <c r="EL5" s="50" t="s">
        <v>86</v>
      </c>
      <c r="EM5" s="50"/>
      <c r="EN5" s="50"/>
      <c r="EO5" s="50"/>
      <c r="EP5" s="11"/>
      <c r="EQ5" s="50"/>
      <c r="ER5" s="50"/>
      <c r="ES5" s="50"/>
      <c r="FB5" s="50" t="s">
        <v>86</v>
      </c>
      <c r="FC5" s="50"/>
      <c r="FD5" s="50"/>
      <c r="FE5" s="50"/>
      <c r="FF5" s="11"/>
      <c r="FG5" s="50"/>
      <c r="FH5" s="50"/>
      <c r="FI5" s="50"/>
      <c r="FR5" s="50" t="s">
        <v>86</v>
      </c>
      <c r="FS5" s="50"/>
      <c r="FT5" s="50"/>
      <c r="FU5" s="50"/>
      <c r="FV5" s="11"/>
      <c r="FW5" s="50"/>
      <c r="FX5" s="50"/>
      <c r="FY5" s="50"/>
      <c r="GH5" s="50" t="s">
        <v>86</v>
      </c>
      <c r="GI5" s="50"/>
      <c r="GJ5" s="50"/>
      <c r="GK5" s="50"/>
      <c r="GL5" s="11"/>
      <c r="GM5" s="50"/>
      <c r="GN5" s="50"/>
      <c r="GO5" s="50"/>
      <c r="GX5" s="50" t="s">
        <v>86</v>
      </c>
      <c r="GY5" s="50"/>
      <c r="GZ5" s="50"/>
      <c r="HA5" s="50"/>
      <c r="HB5" s="11"/>
      <c r="HC5" s="50"/>
      <c r="HD5" s="50"/>
      <c r="HE5" s="50"/>
      <c r="HN5" s="50" t="s">
        <v>86</v>
      </c>
      <c r="HO5" s="50"/>
      <c r="HP5" s="50"/>
      <c r="HQ5" s="50"/>
      <c r="HR5" s="11"/>
      <c r="HS5" s="50"/>
      <c r="HT5" s="50"/>
      <c r="HU5" s="50"/>
      <c r="ID5" s="50" t="s">
        <v>86</v>
      </c>
      <c r="IE5" s="50"/>
      <c r="IF5" s="50"/>
      <c r="IG5" s="50"/>
      <c r="IH5" s="11"/>
      <c r="II5" s="50"/>
      <c r="IJ5" s="50"/>
      <c r="IK5" s="50"/>
    </row>
    <row r="6" spans="1:13" ht="12.75" customHeight="1" thickBot="1">
      <c r="A6" s="151"/>
      <c r="B6" s="152" t="s">
        <v>40</v>
      </c>
      <c r="C6" s="153"/>
      <c r="D6" s="153"/>
      <c r="E6" s="153"/>
      <c r="F6" s="151"/>
      <c r="G6" s="151"/>
      <c r="H6" s="151"/>
      <c r="I6" s="151"/>
      <c r="J6" s="1"/>
      <c r="K6" s="150"/>
      <c r="L6" s="150"/>
      <c r="M6" s="150"/>
    </row>
    <row r="7" spans="1:17" ht="34.5" customHeight="1" thickBot="1">
      <c r="A7" s="1391" t="s">
        <v>14</v>
      </c>
      <c r="B7" s="1393" t="s">
        <v>25</v>
      </c>
      <c r="C7" s="1393"/>
      <c r="D7" s="1393"/>
      <c r="E7" s="1393"/>
      <c r="F7" s="1394" t="s">
        <v>15</v>
      </c>
      <c r="G7" s="1396" t="s">
        <v>0</v>
      </c>
      <c r="H7" s="1398" t="s">
        <v>26</v>
      </c>
      <c r="I7" s="1398"/>
      <c r="J7" s="1398"/>
      <c r="K7" s="1398"/>
      <c r="L7" s="1398"/>
      <c r="M7" s="1399" t="s">
        <v>205</v>
      </c>
      <c r="N7" s="1158" t="s">
        <v>1</v>
      </c>
      <c r="O7" s="1159" t="s">
        <v>29</v>
      </c>
      <c r="P7" s="1160" t="s">
        <v>210</v>
      </c>
      <c r="Q7" s="128"/>
    </row>
    <row r="8" spans="1:17" ht="20.25" customHeight="1" thickBot="1">
      <c r="A8" s="1392"/>
      <c r="B8" s="1161" t="s">
        <v>18</v>
      </c>
      <c r="C8" s="1162" t="s">
        <v>19</v>
      </c>
      <c r="D8" s="1162" t="s">
        <v>11</v>
      </c>
      <c r="E8" s="1162" t="s">
        <v>20</v>
      </c>
      <c r="F8" s="1395"/>
      <c r="G8" s="1397"/>
      <c r="H8" s="1163" t="s">
        <v>13</v>
      </c>
      <c r="I8" s="1163" t="s">
        <v>12</v>
      </c>
      <c r="J8" s="1163" t="s">
        <v>21</v>
      </c>
      <c r="K8" s="1164" t="s">
        <v>22</v>
      </c>
      <c r="L8" s="1165" t="s">
        <v>23</v>
      </c>
      <c r="M8" s="1400"/>
      <c r="N8" s="817" t="s">
        <v>189</v>
      </c>
      <c r="O8" s="817" t="s">
        <v>189</v>
      </c>
      <c r="P8" s="818" t="s">
        <v>189</v>
      </c>
      <c r="Q8" s="46"/>
    </row>
    <row r="9" spans="1:19" ht="12.75">
      <c r="A9" s="154" t="s">
        <v>7</v>
      </c>
      <c r="B9" s="155">
        <v>0</v>
      </c>
      <c r="C9" s="156">
        <v>0</v>
      </c>
      <c r="D9" s="156">
        <v>72.59</v>
      </c>
      <c r="E9" s="156">
        <v>0</v>
      </c>
      <c r="F9" s="157">
        <v>0</v>
      </c>
      <c r="G9" s="156">
        <v>0</v>
      </c>
      <c r="H9" s="158">
        <v>0</v>
      </c>
      <c r="I9" s="158">
        <v>0</v>
      </c>
      <c r="J9" s="158">
        <v>0</v>
      </c>
      <c r="K9" s="159">
        <v>0</v>
      </c>
      <c r="L9" s="160">
        <v>0</v>
      </c>
      <c r="M9" s="161">
        <v>0</v>
      </c>
      <c r="N9" s="162">
        <v>0</v>
      </c>
      <c r="O9" s="163">
        <v>0</v>
      </c>
      <c r="P9" s="783">
        <v>0</v>
      </c>
      <c r="Q9" s="46"/>
      <c r="S9" s="18"/>
    </row>
    <row r="10" spans="1:19" ht="12.75">
      <c r="A10" s="164" t="s">
        <v>8</v>
      </c>
      <c r="B10" s="165">
        <v>158.38</v>
      </c>
      <c r="C10" s="166">
        <v>15.17</v>
      </c>
      <c r="D10" s="166">
        <v>0</v>
      </c>
      <c r="E10" s="166">
        <v>11.42</v>
      </c>
      <c r="F10" s="166">
        <v>100.85</v>
      </c>
      <c r="G10" s="166">
        <v>14.59</v>
      </c>
      <c r="H10" s="167">
        <v>0</v>
      </c>
      <c r="I10" s="167">
        <v>0</v>
      </c>
      <c r="J10" s="167">
        <v>0</v>
      </c>
      <c r="K10" s="168">
        <v>0</v>
      </c>
      <c r="L10" s="169">
        <v>80.96</v>
      </c>
      <c r="M10" s="170">
        <v>28.56</v>
      </c>
      <c r="N10" s="171">
        <v>180</v>
      </c>
      <c r="O10" s="172">
        <v>68.4</v>
      </c>
      <c r="P10" s="177">
        <v>0</v>
      </c>
      <c r="Q10" s="46"/>
      <c r="S10" s="18"/>
    </row>
    <row r="11" spans="1:24" ht="12.75">
      <c r="A11" s="173" t="s">
        <v>3</v>
      </c>
      <c r="B11" s="174">
        <v>72.74</v>
      </c>
      <c r="C11" s="175">
        <v>89</v>
      </c>
      <c r="D11" s="175">
        <v>21.88</v>
      </c>
      <c r="E11" s="175">
        <v>0</v>
      </c>
      <c r="F11" s="171">
        <v>75.9</v>
      </c>
      <c r="G11" s="171">
        <v>12.48</v>
      </c>
      <c r="H11" s="167">
        <v>0</v>
      </c>
      <c r="I11" s="167">
        <v>0</v>
      </c>
      <c r="J11" s="167">
        <v>0</v>
      </c>
      <c r="K11" s="168">
        <v>0</v>
      </c>
      <c r="L11" s="169">
        <v>157.02</v>
      </c>
      <c r="M11" s="176">
        <v>94</v>
      </c>
      <c r="N11" s="171">
        <v>253.89</v>
      </c>
      <c r="O11" s="172">
        <v>50.4</v>
      </c>
      <c r="P11" s="177">
        <v>26.75</v>
      </c>
      <c r="Q11" s="46"/>
      <c r="R11" s="46"/>
      <c r="S11" s="94"/>
      <c r="T11" s="46"/>
      <c r="U11" s="46"/>
      <c r="V11" s="46"/>
      <c r="W11" s="46"/>
      <c r="X11" s="46"/>
    </row>
    <row r="12" spans="1:24" ht="13.5" customHeight="1" thickBot="1">
      <c r="A12" s="173" t="s">
        <v>5</v>
      </c>
      <c r="B12" s="178">
        <v>100.04</v>
      </c>
      <c r="C12" s="179">
        <v>88.33</v>
      </c>
      <c r="D12" s="179">
        <v>0</v>
      </c>
      <c r="E12" s="179">
        <v>0</v>
      </c>
      <c r="F12" s="180">
        <v>71.15</v>
      </c>
      <c r="G12" s="181">
        <v>12.48</v>
      </c>
      <c r="H12" s="182">
        <v>0</v>
      </c>
      <c r="I12" s="183">
        <v>0</v>
      </c>
      <c r="J12" s="184">
        <v>0</v>
      </c>
      <c r="K12" s="185">
        <v>0</v>
      </c>
      <c r="L12" s="186">
        <v>112.99</v>
      </c>
      <c r="M12" s="187">
        <v>94.88</v>
      </c>
      <c r="N12" s="184">
        <v>266.11</v>
      </c>
      <c r="O12" s="188">
        <v>46.8</v>
      </c>
      <c r="P12" s="177">
        <v>0</v>
      </c>
      <c r="Q12" s="46"/>
      <c r="R12" s="46"/>
      <c r="S12" s="94"/>
      <c r="T12" s="46"/>
      <c r="U12" s="46"/>
      <c r="V12" s="46"/>
      <c r="W12" s="46"/>
      <c r="X12" s="46"/>
    </row>
    <row r="13" spans="1:24" ht="13.5" thickBot="1">
      <c r="A13" s="190" t="s">
        <v>9</v>
      </c>
      <c r="B13" s="191">
        <f>SUM(B9:B12)</f>
        <v>331.16</v>
      </c>
      <c r="C13" s="191">
        <f>C10+C11+C12</f>
        <v>192.5</v>
      </c>
      <c r="D13" s="191">
        <f>SUM(D9:D12)</f>
        <v>94.47</v>
      </c>
      <c r="E13" s="191">
        <f aca="true" t="shared" si="0" ref="E13:O13">E10+E11+E12</f>
        <v>11.42</v>
      </c>
      <c r="F13" s="192">
        <f t="shared" si="0"/>
        <v>247.9</v>
      </c>
      <c r="G13" s="192">
        <f t="shared" si="0"/>
        <v>39.55</v>
      </c>
      <c r="H13" s="192">
        <f t="shared" si="0"/>
        <v>0</v>
      </c>
      <c r="I13" s="192">
        <f t="shared" si="0"/>
        <v>0</v>
      </c>
      <c r="J13" s="192">
        <f t="shared" si="0"/>
        <v>0</v>
      </c>
      <c r="K13" s="192">
        <f t="shared" si="0"/>
        <v>0</v>
      </c>
      <c r="L13" s="192">
        <f t="shared" si="0"/>
        <v>350.97</v>
      </c>
      <c r="M13" s="192">
        <f t="shared" si="0"/>
        <v>217.44</v>
      </c>
      <c r="N13" s="192">
        <f t="shared" si="0"/>
        <v>700</v>
      </c>
      <c r="O13" s="193">
        <f t="shared" si="0"/>
        <v>165.60000000000002</v>
      </c>
      <c r="P13" s="194">
        <f>SUM(P9:P12)</f>
        <v>26.75</v>
      </c>
      <c r="Q13" s="94"/>
      <c r="R13" s="46"/>
      <c r="S13" s="94"/>
      <c r="T13" s="46"/>
      <c r="U13" s="46"/>
      <c r="V13" s="46"/>
      <c r="W13" s="46"/>
      <c r="X13" s="46"/>
    </row>
    <row r="14" spans="1:24" s="73" customFormat="1" ht="17.25" customHeight="1" thickBot="1">
      <c r="A14" s="4" t="s">
        <v>119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96"/>
      <c r="L14" s="196"/>
      <c r="M14" s="196"/>
      <c r="N14" s="196"/>
      <c r="O14" s="196"/>
      <c r="P14" s="197"/>
      <c r="Q14" s="94"/>
      <c r="R14" s="365"/>
      <c r="S14" s="94"/>
      <c r="T14" s="365"/>
      <c r="U14" s="365"/>
      <c r="V14" s="365"/>
      <c r="W14" s="365"/>
      <c r="X14" s="365"/>
    </row>
    <row r="15" spans="1:24" ht="34.5" customHeight="1" thickBot="1">
      <c r="A15" s="1401" t="s">
        <v>14</v>
      </c>
      <c r="B15" s="1403" t="s">
        <v>25</v>
      </c>
      <c r="C15" s="1403"/>
      <c r="D15" s="1403"/>
      <c r="E15" s="1403"/>
      <c r="F15" s="1404" t="s">
        <v>15</v>
      </c>
      <c r="G15" s="1406" t="s">
        <v>0</v>
      </c>
      <c r="H15" s="1408" t="s">
        <v>26</v>
      </c>
      <c r="I15" s="1408"/>
      <c r="J15" s="1408"/>
      <c r="K15" s="1408"/>
      <c r="L15" s="1408"/>
      <c r="M15" s="1399" t="s">
        <v>205</v>
      </c>
      <c r="N15" s="775" t="s">
        <v>1</v>
      </c>
      <c r="O15" s="776" t="s">
        <v>29</v>
      </c>
      <c r="P15" s="1160" t="s">
        <v>210</v>
      </c>
      <c r="Q15" s="94"/>
      <c r="R15" s="46"/>
      <c r="S15" s="94"/>
      <c r="T15" s="46"/>
      <c r="U15" s="46"/>
      <c r="V15" s="46"/>
      <c r="W15" s="46"/>
      <c r="X15" s="46"/>
    </row>
    <row r="16" spans="1:24" ht="20.25" thickBot="1">
      <c r="A16" s="1402"/>
      <c r="B16" s="824" t="s">
        <v>18</v>
      </c>
      <c r="C16" s="825" t="s">
        <v>19</v>
      </c>
      <c r="D16" s="825" t="s">
        <v>11</v>
      </c>
      <c r="E16" s="825" t="s">
        <v>20</v>
      </c>
      <c r="F16" s="1405"/>
      <c r="G16" s="1407"/>
      <c r="H16" s="811" t="s">
        <v>13</v>
      </c>
      <c r="I16" s="811" t="s">
        <v>12</v>
      </c>
      <c r="J16" s="814" t="s">
        <v>21</v>
      </c>
      <c r="K16" s="815" t="s">
        <v>22</v>
      </c>
      <c r="L16" s="816" t="s">
        <v>23</v>
      </c>
      <c r="M16" s="1400"/>
      <c r="N16" s="817" t="s">
        <v>189</v>
      </c>
      <c r="O16" s="817" t="s">
        <v>189</v>
      </c>
      <c r="P16" s="818" t="s">
        <v>189</v>
      </c>
      <c r="Q16" s="94"/>
      <c r="R16" s="46"/>
      <c r="S16" s="94"/>
      <c r="T16" s="46"/>
      <c r="U16" s="46"/>
      <c r="V16" s="46"/>
      <c r="W16" s="46"/>
      <c r="X16" s="46"/>
    </row>
    <row r="17" spans="1:24" ht="13.5" thickBot="1">
      <c r="A17" s="198" t="s">
        <v>8</v>
      </c>
      <c r="B17" s="245">
        <v>21.74</v>
      </c>
      <c r="C17" s="162">
        <v>0</v>
      </c>
      <c r="D17" s="162">
        <v>35.55</v>
      </c>
      <c r="E17" s="162">
        <v>41.71</v>
      </c>
      <c r="F17" s="162">
        <v>22.62</v>
      </c>
      <c r="G17" s="821">
        <v>11.45</v>
      </c>
      <c r="H17" s="822">
        <v>0</v>
      </c>
      <c r="I17" s="822">
        <v>0</v>
      </c>
      <c r="J17" s="158">
        <v>0</v>
      </c>
      <c r="K17" s="159">
        <v>0</v>
      </c>
      <c r="L17" s="823">
        <v>28.22</v>
      </c>
      <c r="M17" s="245">
        <v>121.45</v>
      </c>
      <c r="N17" s="162">
        <v>55.62</v>
      </c>
      <c r="O17" s="163">
        <v>39.6</v>
      </c>
      <c r="P17" s="783">
        <v>0</v>
      </c>
      <c r="Q17" s="94"/>
      <c r="R17" s="46"/>
      <c r="S17" s="94"/>
      <c r="T17" s="46"/>
      <c r="U17" s="46"/>
      <c r="V17" s="46"/>
      <c r="W17" s="46"/>
      <c r="X17" s="46"/>
    </row>
    <row r="18" spans="1:24" ht="13.5" thickBot="1">
      <c r="A18" s="204" t="s">
        <v>9</v>
      </c>
      <c r="B18" s="205">
        <f>SUM(B17:B17)</f>
        <v>21.74</v>
      </c>
      <c r="C18" s="205">
        <f>SUM(C17:C17)</f>
        <v>0</v>
      </c>
      <c r="D18" s="205">
        <f>SUM(D17:D17)</f>
        <v>35.55</v>
      </c>
      <c r="E18" s="205">
        <f>SUM(E17:E17)</f>
        <v>41.71</v>
      </c>
      <c r="F18" s="205">
        <f>SUM(F17:F17)</f>
        <v>22.62</v>
      </c>
      <c r="G18" s="206">
        <f>SUM(G17)</f>
        <v>11.45</v>
      </c>
      <c r="H18" s="205">
        <f aca="true" t="shared" si="1" ref="H18:P18">SUM(H17:H17)</f>
        <v>0</v>
      </c>
      <c r="I18" s="205">
        <f t="shared" si="1"/>
        <v>0</v>
      </c>
      <c r="J18" s="205">
        <f t="shared" si="1"/>
        <v>0</v>
      </c>
      <c r="K18" s="205">
        <f t="shared" si="1"/>
        <v>0</v>
      </c>
      <c r="L18" s="205">
        <f t="shared" si="1"/>
        <v>28.22</v>
      </c>
      <c r="M18" s="205">
        <f t="shared" si="1"/>
        <v>121.45</v>
      </c>
      <c r="N18" s="205">
        <f t="shared" si="1"/>
        <v>55.62</v>
      </c>
      <c r="O18" s="205">
        <f t="shared" si="1"/>
        <v>39.6</v>
      </c>
      <c r="P18" s="207">
        <f t="shared" si="1"/>
        <v>0</v>
      </c>
      <c r="Q18" s="94"/>
      <c r="R18" s="46"/>
      <c r="S18" s="94"/>
      <c r="T18" s="46"/>
      <c r="U18" s="46"/>
      <c r="V18" s="46"/>
      <c r="W18" s="46"/>
      <c r="X18" s="46"/>
    </row>
    <row r="19" spans="1:24" ht="14.25" customHeight="1" thickBot="1">
      <c r="A19" s="214"/>
      <c r="B19" s="215" t="s">
        <v>55</v>
      </c>
      <c r="C19" s="216"/>
      <c r="D19" s="216"/>
      <c r="E19" s="216"/>
      <c r="F19" s="214"/>
      <c r="G19" s="214"/>
      <c r="H19" s="214"/>
      <c r="I19" s="214"/>
      <c r="J19" s="52"/>
      <c r="K19" s="217"/>
      <c r="L19" s="217"/>
      <c r="M19" s="217"/>
      <c r="N19" s="18"/>
      <c r="O19" s="18"/>
      <c r="Q19" s="94"/>
      <c r="R19" s="46"/>
      <c r="S19" s="94"/>
      <c r="T19" s="46"/>
      <c r="U19" s="46"/>
      <c r="V19" s="46"/>
      <c r="W19" s="46"/>
      <c r="X19" s="46"/>
    </row>
    <row r="20" spans="1:24" ht="33" customHeight="1" thickBot="1">
      <c r="A20" s="1401" t="s">
        <v>14</v>
      </c>
      <c r="B20" s="1403" t="s">
        <v>25</v>
      </c>
      <c r="C20" s="1403"/>
      <c r="D20" s="1403"/>
      <c r="E20" s="1403"/>
      <c r="F20" s="1404" t="s">
        <v>15</v>
      </c>
      <c r="G20" s="1406" t="s">
        <v>0</v>
      </c>
      <c r="H20" s="1408" t="s">
        <v>26</v>
      </c>
      <c r="I20" s="1408"/>
      <c r="J20" s="1408"/>
      <c r="K20" s="1408"/>
      <c r="L20" s="1408"/>
      <c r="M20" s="1399" t="s">
        <v>205</v>
      </c>
      <c r="N20" s="775" t="s">
        <v>1</v>
      </c>
      <c r="O20" s="776" t="s">
        <v>29</v>
      </c>
      <c r="P20" s="1160" t="s">
        <v>210</v>
      </c>
      <c r="Q20" s="94"/>
      <c r="R20" s="46"/>
      <c r="S20" s="94"/>
      <c r="T20" s="46"/>
      <c r="U20" s="46"/>
      <c r="V20" s="46"/>
      <c r="W20" s="46"/>
      <c r="X20" s="46"/>
    </row>
    <row r="21" spans="1:24" ht="20.25" thickBot="1">
      <c r="A21" s="1402"/>
      <c r="B21" s="824" t="s">
        <v>18</v>
      </c>
      <c r="C21" s="825" t="s">
        <v>19</v>
      </c>
      <c r="D21" s="825" t="s">
        <v>11</v>
      </c>
      <c r="E21" s="825" t="s">
        <v>20</v>
      </c>
      <c r="F21" s="1405"/>
      <c r="G21" s="1407"/>
      <c r="H21" s="811" t="s">
        <v>13</v>
      </c>
      <c r="I21" s="811" t="s">
        <v>12</v>
      </c>
      <c r="J21" s="814" t="s">
        <v>21</v>
      </c>
      <c r="K21" s="815" t="s">
        <v>22</v>
      </c>
      <c r="L21" s="816" t="s">
        <v>23</v>
      </c>
      <c r="M21" s="1400"/>
      <c r="N21" s="817" t="s">
        <v>189</v>
      </c>
      <c r="O21" s="817" t="s">
        <v>189</v>
      </c>
      <c r="P21" s="818" t="s">
        <v>189</v>
      </c>
      <c r="Q21" s="94"/>
      <c r="R21" s="46"/>
      <c r="S21" s="94"/>
      <c r="T21" s="46"/>
      <c r="U21" s="46"/>
      <c r="V21" s="46"/>
      <c r="W21" s="46"/>
      <c r="X21" s="46"/>
    </row>
    <row r="22" spans="1:24" ht="14.25" customHeight="1" thickBot="1">
      <c r="A22" s="826" t="s">
        <v>8</v>
      </c>
      <c r="B22" s="827">
        <v>306.37</v>
      </c>
      <c r="C22" s="827">
        <v>257.07</v>
      </c>
      <c r="D22" s="827">
        <v>85.93</v>
      </c>
      <c r="E22" s="827">
        <v>71.46</v>
      </c>
      <c r="F22" s="827">
        <v>224.48</v>
      </c>
      <c r="G22" s="828">
        <v>68.18</v>
      </c>
      <c r="H22" s="829">
        <v>0</v>
      </c>
      <c r="I22" s="829">
        <v>0</v>
      </c>
      <c r="J22" s="830">
        <v>0</v>
      </c>
      <c r="K22" s="831">
        <v>0</v>
      </c>
      <c r="L22" s="831">
        <v>31.37</v>
      </c>
      <c r="M22" s="827">
        <v>346.12</v>
      </c>
      <c r="N22" s="827">
        <v>405.08</v>
      </c>
      <c r="O22" s="827">
        <v>224.1</v>
      </c>
      <c r="P22" s="830">
        <v>0</v>
      </c>
      <c r="Q22" s="94"/>
      <c r="R22" s="46"/>
      <c r="S22" s="94"/>
      <c r="T22" s="46"/>
      <c r="U22" s="46"/>
      <c r="V22" s="46"/>
      <c r="W22" s="46"/>
      <c r="X22" s="46"/>
    </row>
    <row r="23" spans="1:24" ht="13.5" thickBot="1">
      <c r="A23" s="777" t="s">
        <v>9</v>
      </c>
      <c r="B23" s="778">
        <f>SUM(B22:B22)</f>
        <v>306.37</v>
      </c>
      <c r="C23" s="778">
        <f>SUM(C22:C22)</f>
        <v>257.07</v>
      </c>
      <c r="D23" s="778">
        <f>SUM(D22:D22)</f>
        <v>85.93</v>
      </c>
      <c r="E23" s="778">
        <f>SUM(E22:E22)</f>
        <v>71.46</v>
      </c>
      <c r="F23" s="778">
        <f>SUM(F22:F22)</f>
        <v>224.48</v>
      </c>
      <c r="G23" s="779">
        <f>SUM(G22)</f>
        <v>68.18</v>
      </c>
      <c r="H23" s="778">
        <f aca="true" t="shared" si="2" ref="H23:P23">SUM(H22:H22)</f>
        <v>0</v>
      </c>
      <c r="I23" s="778">
        <f t="shared" si="2"/>
        <v>0</v>
      </c>
      <c r="J23" s="778">
        <f t="shared" si="2"/>
        <v>0</v>
      </c>
      <c r="K23" s="778">
        <f t="shared" si="2"/>
        <v>0</v>
      </c>
      <c r="L23" s="778">
        <f t="shared" si="2"/>
        <v>31.37</v>
      </c>
      <c r="M23" s="778">
        <f t="shared" si="2"/>
        <v>346.12</v>
      </c>
      <c r="N23" s="778">
        <f t="shared" si="2"/>
        <v>405.08</v>
      </c>
      <c r="O23" s="778">
        <f t="shared" si="2"/>
        <v>224.1</v>
      </c>
      <c r="P23" s="780">
        <f t="shared" si="2"/>
        <v>0</v>
      </c>
      <c r="Q23" s="94"/>
      <c r="R23" s="46"/>
      <c r="S23" s="94"/>
      <c r="T23" s="46"/>
      <c r="U23" s="46"/>
      <c r="V23" s="46"/>
      <c r="W23" s="46"/>
      <c r="X23" s="46"/>
    </row>
    <row r="24" spans="1:24" ht="17.25" customHeight="1" thickBot="1">
      <c r="A24" s="151"/>
      <c r="B24" s="152" t="s">
        <v>56</v>
      </c>
      <c r="C24" s="153"/>
      <c r="D24" s="153"/>
      <c r="E24" s="153"/>
      <c r="F24" s="151"/>
      <c r="G24" s="151"/>
      <c r="H24" s="151"/>
      <c r="I24" s="151"/>
      <c r="J24" s="1"/>
      <c r="K24" s="150"/>
      <c r="L24" s="150"/>
      <c r="M24" s="150"/>
      <c r="Q24" s="94"/>
      <c r="R24" s="46"/>
      <c r="S24" s="94"/>
      <c r="T24" s="46"/>
      <c r="U24" s="46"/>
      <c r="V24" s="46"/>
      <c r="W24" s="46"/>
      <c r="X24" s="46"/>
    </row>
    <row r="25" spans="1:24" ht="32.25" customHeight="1" thickBot="1">
      <c r="A25" s="1391" t="s">
        <v>14</v>
      </c>
      <c r="B25" s="1393" t="s">
        <v>25</v>
      </c>
      <c r="C25" s="1393"/>
      <c r="D25" s="1393"/>
      <c r="E25" s="1393"/>
      <c r="F25" s="1394" t="s">
        <v>15</v>
      </c>
      <c r="G25" s="1396" t="s">
        <v>0</v>
      </c>
      <c r="H25" s="1398" t="s">
        <v>26</v>
      </c>
      <c r="I25" s="1398"/>
      <c r="J25" s="1398"/>
      <c r="K25" s="1398"/>
      <c r="L25" s="1398"/>
      <c r="M25" s="1399" t="s">
        <v>205</v>
      </c>
      <c r="N25" s="1158" t="s">
        <v>1</v>
      </c>
      <c r="O25" s="1159" t="s">
        <v>29</v>
      </c>
      <c r="P25" s="1160" t="s">
        <v>210</v>
      </c>
      <c r="Q25" s="94"/>
      <c r="R25" s="46"/>
      <c r="S25" s="94"/>
      <c r="T25" s="46"/>
      <c r="U25" s="46"/>
      <c r="V25" s="46"/>
      <c r="W25" s="46"/>
      <c r="X25" s="46"/>
    </row>
    <row r="26" spans="1:24" ht="22.5" customHeight="1" thickBot="1">
      <c r="A26" s="1392"/>
      <c r="B26" s="1161" t="s">
        <v>18</v>
      </c>
      <c r="C26" s="1162" t="s">
        <v>19</v>
      </c>
      <c r="D26" s="1162" t="s">
        <v>11</v>
      </c>
      <c r="E26" s="1162" t="s">
        <v>20</v>
      </c>
      <c r="F26" s="1395"/>
      <c r="G26" s="1397"/>
      <c r="H26" s="1163" t="s">
        <v>13</v>
      </c>
      <c r="I26" s="1163" t="s">
        <v>12</v>
      </c>
      <c r="J26" s="1163" t="s">
        <v>21</v>
      </c>
      <c r="K26" s="1164" t="s">
        <v>22</v>
      </c>
      <c r="L26" s="1165" t="s">
        <v>23</v>
      </c>
      <c r="M26" s="1400"/>
      <c r="N26" s="817" t="s">
        <v>189</v>
      </c>
      <c r="O26" s="817" t="s">
        <v>189</v>
      </c>
      <c r="P26" s="818" t="s">
        <v>189</v>
      </c>
      <c r="Q26" s="94"/>
      <c r="R26" s="46"/>
      <c r="S26" s="94"/>
      <c r="T26" s="46"/>
      <c r="U26" s="46"/>
      <c r="V26" s="46"/>
      <c r="W26" s="46"/>
      <c r="X26" s="46"/>
    </row>
    <row r="27" spans="1:24" ht="12.75">
      <c r="A27" s="154" t="s">
        <v>8</v>
      </c>
      <c r="B27" s="228">
        <v>142.38</v>
      </c>
      <c r="C27" s="229">
        <v>180.9</v>
      </c>
      <c r="D27" s="229">
        <v>0</v>
      </c>
      <c r="E27" s="229">
        <v>87.73</v>
      </c>
      <c r="F27" s="229">
        <v>244.06</v>
      </c>
      <c r="G27" s="229">
        <v>69.36</v>
      </c>
      <c r="H27" s="243">
        <v>0</v>
      </c>
      <c r="I27" s="243">
        <v>0</v>
      </c>
      <c r="J27" s="243">
        <v>0</v>
      </c>
      <c r="K27" s="230">
        <v>0</v>
      </c>
      <c r="L27" s="231">
        <v>59.22</v>
      </c>
      <c r="M27" s="271">
        <v>245.51</v>
      </c>
      <c r="N27" s="242">
        <v>275.36</v>
      </c>
      <c r="O27" s="1166">
        <v>122.4</v>
      </c>
      <c r="P27" s="783">
        <v>0</v>
      </c>
      <c r="Q27" s="94"/>
      <c r="R27" s="46"/>
      <c r="S27" s="94"/>
      <c r="T27" s="46"/>
      <c r="U27" s="46"/>
      <c r="V27" s="46"/>
      <c r="W27" s="46"/>
      <c r="X27" s="46"/>
    </row>
    <row r="28" spans="1:24" ht="12.75">
      <c r="A28" s="173" t="s">
        <v>3</v>
      </c>
      <c r="B28" s="174">
        <v>62.17</v>
      </c>
      <c r="C28" s="175">
        <v>0</v>
      </c>
      <c r="D28" s="175">
        <v>20.5</v>
      </c>
      <c r="E28" s="175">
        <v>0</v>
      </c>
      <c r="F28" s="171">
        <v>262.29</v>
      </c>
      <c r="G28" s="171">
        <v>69.36</v>
      </c>
      <c r="H28" s="167">
        <v>0</v>
      </c>
      <c r="I28" s="167">
        <v>0</v>
      </c>
      <c r="J28" s="167">
        <v>0</v>
      </c>
      <c r="K28" s="168">
        <v>0</v>
      </c>
      <c r="L28" s="169">
        <v>26.13</v>
      </c>
      <c r="M28" s="176">
        <v>184.22</v>
      </c>
      <c r="N28" s="171">
        <v>163.34</v>
      </c>
      <c r="O28" s="172">
        <v>64.8</v>
      </c>
      <c r="P28" s="177">
        <v>0</v>
      </c>
      <c r="Q28" s="94"/>
      <c r="R28" s="46"/>
      <c r="S28" s="94"/>
      <c r="T28" s="46"/>
      <c r="U28" s="46"/>
      <c r="V28" s="46"/>
      <c r="W28" s="46"/>
      <c r="X28" s="46"/>
    </row>
    <row r="29" spans="1:24" ht="13.5" thickBot="1">
      <c r="A29" s="173" t="s">
        <v>5</v>
      </c>
      <c r="B29" s="178">
        <v>239.26</v>
      </c>
      <c r="C29" s="179">
        <v>267.74</v>
      </c>
      <c r="D29" s="179">
        <v>0</v>
      </c>
      <c r="E29" s="179">
        <v>0</v>
      </c>
      <c r="F29" s="180">
        <v>262.29</v>
      </c>
      <c r="G29" s="181">
        <v>58.68</v>
      </c>
      <c r="H29" s="182">
        <v>46.1</v>
      </c>
      <c r="I29" s="183">
        <v>0</v>
      </c>
      <c r="J29" s="184">
        <v>0</v>
      </c>
      <c r="K29" s="185">
        <v>0</v>
      </c>
      <c r="L29" s="186">
        <v>43.81</v>
      </c>
      <c r="M29" s="187">
        <v>184.22</v>
      </c>
      <c r="N29" s="184">
        <v>271.86</v>
      </c>
      <c r="O29" s="188">
        <v>86.4</v>
      </c>
      <c r="P29" s="189">
        <v>0</v>
      </c>
      <c r="Q29" s="94"/>
      <c r="R29" s="46"/>
      <c r="S29" s="94"/>
      <c r="T29" s="46"/>
      <c r="U29" s="46"/>
      <c r="V29" s="46"/>
      <c r="W29" s="46"/>
      <c r="X29" s="46"/>
    </row>
    <row r="30" spans="1:24" ht="13.5" thickBot="1">
      <c r="A30" s="190" t="s">
        <v>9</v>
      </c>
      <c r="B30" s="191">
        <f>SUM(B27:B29)</f>
        <v>443.81</v>
      </c>
      <c r="C30" s="191">
        <f>C27+C28+C29</f>
        <v>448.64</v>
      </c>
      <c r="D30" s="191">
        <f>SUM(D27:D29)</f>
        <v>20.5</v>
      </c>
      <c r="E30" s="191">
        <f aca="true" t="shared" si="3" ref="E30:O30">E27+E28+E29</f>
        <v>87.73</v>
      </c>
      <c r="F30" s="192">
        <f t="shared" si="3"/>
        <v>768.6400000000001</v>
      </c>
      <c r="G30" s="192">
        <f t="shared" si="3"/>
        <v>197.4</v>
      </c>
      <c r="H30" s="1084">
        <f t="shared" si="3"/>
        <v>46.1</v>
      </c>
      <c r="I30" s="192">
        <f t="shared" si="3"/>
        <v>0</v>
      </c>
      <c r="J30" s="192">
        <f t="shared" si="3"/>
        <v>0</v>
      </c>
      <c r="K30" s="192">
        <f t="shared" si="3"/>
        <v>0</v>
      </c>
      <c r="L30" s="192">
        <f t="shared" si="3"/>
        <v>129.16</v>
      </c>
      <c r="M30" s="192">
        <f t="shared" si="3"/>
        <v>613.95</v>
      </c>
      <c r="N30" s="192">
        <f t="shared" si="3"/>
        <v>710.5600000000001</v>
      </c>
      <c r="O30" s="193">
        <f t="shared" si="3"/>
        <v>273.6</v>
      </c>
      <c r="P30" s="194">
        <f>SUM(P27:P29)</f>
        <v>0</v>
      </c>
      <c r="Q30" s="94"/>
      <c r="R30" s="46"/>
      <c r="S30" s="94"/>
      <c r="T30" s="46"/>
      <c r="U30" s="46"/>
      <c r="V30" s="46"/>
      <c r="W30" s="46"/>
      <c r="X30" s="46"/>
    </row>
    <row r="31" spans="1:24" ht="18.75" thickBot="1">
      <c r="A31" s="219"/>
      <c r="B31" s="215" t="s">
        <v>63</v>
      </c>
      <c r="C31" s="216"/>
      <c r="D31" s="216"/>
      <c r="E31" s="216"/>
      <c r="F31" s="214"/>
      <c r="G31" s="214"/>
      <c r="H31" s="214"/>
      <c r="I31" s="214"/>
      <c r="J31" s="52"/>
      <c r="K31" s="217"/>
      <c r="L31" s="217"/>
      <c r="M31" s="217"/>
      <c r="N31" s="18"/>
      <c r="O31" s="18"/>
      <c r="Q31" s="94"/>
      <c r="R31" s="46"/>
      <c r="S31" s="94"/>
      <c r="T31" s="46"/>
      <c r="U31" s="46"/>
      <c r="V31" s="46"/>
      <c r="W31" s="46"/>
      <c r="X31" s="46"/>
    </row>
    <row r="32" spans="1:24" ht="35.25" customHeight="1" thickBot="1">
      <c r="A32" s="1409" t="s">
        <v>14</v>
      </c>
      <c r="B32" s="1411" t="s">
        <v>25</v>
      </c>
      <c r="C32" s="1411"/>
      <c r="D32" s="1411"/>
      <c r="E32" s="1411"/>
      <c r="F32" s="1404" t="s">
        <v>15</v>
      </c>
      <c r="G32" s="1406" t="s">
        <v>0</v>
      </c>
      <c r="H32" s="1408" t="s">
        <v>26</v>
      </c>
      <c r="I32" s="1408"/>
      <c r="J32" s="1408"/>
      <c r="K32" s="1408"/>
      <c r="L32" s="1408"/>
      <c r="M32" s="1399" t="s">
        <v>205</v>
      </c>
      <c r="N32" s="775" t="s">
        <v>1</v>
      </c>
      <c r="O32" s="776" t="s">
        <v>29</v>
      </c>
      <c r="P32" s="1160" t="s">
        <v>210</v>
      </c>
      <c r="Q32" s="94"/>
      <c r="R32" s="46"/>
      <c r="S32" s="94"/>
      <c r="T32" s="46"/>
      <c r="U32" s="46"/>
      <c r="V32" s="46"/>
      <c r="W32" s="46"/>
      <c r="X32" s="46"/>
    </row>
    <row r="33" spans="1:24" ht="20.25" thickBot="1">
      <c r="A33" s="1410"/>
      <c r="B33" s="812" t="s">
        <v>18</v>
      </c>
      <c r="C33" s="813" t="s">
        <v>19</v>
      </c>
      <c r="D33" s="813" t="s">
        <v>11</v>
      </c>
      <c r="E33" s="813" t="s">
        <v>20</v>
      </c>
      <c r="F33" s="1405"/>
      <c r="G33" s="1407"/>
      <c r="H33" s="814" t="s">
        <v>13</v>
      </c>
      <c r="I33" s="814" t="s">
        <v>12</v>
      </c>
      <c r="J33" s="814" t="s">
        <v>21</v>
      </c>
      <c r="K33" s="815" t="s">
        <v>22</v>
      </c>
      <c r="L33" s="816" t="s">
        <v>23</v>
      </c>
      <c r="M33" s="1400"/>
      <c r="N33" s="817" t="s">
        <v>189</v>
      </c>
      <c r="O33" s="817" t="s">
        <v>189</v>
      </c>
      <c r="P33" s="818" t="s">
        <v>189</v>
      </c>
      <c r="Q33" s="94"/>
      <c r="R33" s="46"/>
      <c r="S33" s="94"/>
      <c r="T33" s="46"/>
      <c r="U33" s="46"/>
      <c r="V33" s="46"/>
      <c r="W33" s="46"/>
      <c r="X33" s="46"/>
    </row>
    <row r="34" spans="1:24" ht="13.5" thickBot="1">
      <c r="A34" s="220" t="s">
        <v>8</v>
      </c>
      <c r="B34" s="209">
        <v>75.3</v>
      </c>
      <c r="C34" s="210">
        <v>40.59</v>
      </c>
      <c r="D34" s="210">
        <v>0</v>
      </c>
      <c r="E34" s="210">
        <v>51.68</v>
      </c>
      <c r="F34" s="162">
        <v>97.95</v>
      </c>
      <c r="G34" s="162">
        <v>9.36</v>
      </c>
      <c r="H34" s="158">
        <v>0</v>
      </c>
      <c r="I34" s="158">
        <v>0</v>
      </c>
      <c r="J34" s="158">
        <v>0</v>
      </c>
      <c r="K34" s="159">
        <v>0</v>
      </c>
      <c r="L34" s="160">
        <v>97.58</v>
      </c>
      <c r="M34" s="211">
        <v>69.23</v>
      </c>
      <c r="N34" s="162">
        <v>66.08</v>
      </c>
      <c r="O34" s="832">
        <v>18</v>
      </c>
      <c r="P34" s="221">
        <v>0</v>
      </c>
      <c r="Q34" s="94"/>
      <c r="R34" s="46"/>
      <c r="S34" s="94"/>
      <c r="T34" s="46"/>
      <c r="U34" s="46"/>
      <c r="V34" s="46"/>
      <c r="W34" s="46"/>
      <c r="X34" s="46"/>
    </row>
    <row r="35" spans="1:24" ht="13.5" customHeight="1" thickBot="1">
      <c r="A35" s="204" t="s">
        <v>9</v>
      </c>
      <c r="B35" s="212">
        <f aca="true" t="shared" si="4" ref="B35:P35">B34</f>
        <v>75.3</v>
      </c>
      <c r="C35" s="212">
        <f t="shared" si="4"/>
        <v>40.59</v>
      </c>
      <c r="D35" s="212">
        <f t="shared" si="4"/>
        <v>0</v>
      </c>
      <c r="E35" s="212">
        <f t="shared" si="4"/>
        <v>51.68</v>
      </c>
      <c r="F35" s="205">
        <f t="shared" si="4"/>
        <v>97.95</v>
      </c>
      <c r="G35" s="205">
        <f t="shared" si="4"/>
        <v>9.36</v>
      </c>
      <c r="H35" s="205">
        <f t="shared" si="4"/>
        <v>0</v>
      </c>
      <c r="I35" s="205">
        <f t="shared" si="4"/>
        <v>0</v>
      </c>
      <c r="J35" s="205">
        <f t="shared" si="4"/>
        <v>0</v>
      </c>
      <c r="K35" s="205">
        <f t="shared" si="4"/>
        <v>0</v>
      </c>
      <c r="L35" s="205">
        <f t="shared" si="4"/>
        <v>97.58</v>
      </c>
      <c r="M35" s="205">
        <f t="shared" si="4"/>
        <v>69.23</v>
      </c>
      <c r="N35" s="205">
        <f t="shared" si="4"/>
        <v>66.08</v>
      </c>
      <c r="O35" s="222">
        <f t="shared" si="4"/>
        <v>18</v>
      </c>
      <c r="P35" s="207">
        <f t="shared" si="4"/>
        <v>0</v>
      </c>
      <c r="Q35" s="94"/>
      <c r="R35" s="46"/>
      <c r="S35" s="94"/>
      <c r="T35" s="46"/>
      <c r="U35" s="46"/>
      <c r="V35" s="46"/>
      <c r="W35" s="46"/>
      <c r="X35" s="46"/>
    </row>
    <row r="36" spans="1:24" ht="18" customHeight="1" thickBot="1">
      <c r="A36" s="219"/>
      <c r="B36" s="215" t="s">
        <v>61</v>
      </c>
      <c r="C36" s="216"/>
      <c r="D36" s="216"/>
      <c r="E36" s="216"/>
      <c r="F36" s="214"/>
      <c r="G36" s="214"/>
      <c r="H36" s="214"/>
      <c r="I36" s="214"/>
      <c r="J36" s="52"/>
      <c r="K36" s="217"/>
      <c r="L36" s="217"/>
      <c r="M36" s="217"/>
      <c r="N36" s="18"/>
      <c r="O36" s="18"/>
      <c r="Q36" s="94"/>
      <c r="R36" s="46"/>
      <c r="S36" s="94"/>
      <c r="T36" s="46"/>
      <c r="U36" s="46"/>
      <c r="V36" s="46"/>
      <c r="W36" s="46"/>
      <c r="X36" s="46"/>
    </row>
    <row r="37" spans="1:24" ht="31.5" customHeight="1" thickBot="1">
      <c r="A37" s="1409" t="s">
        <v>14</v>
      </c>
      <c r="B37" s="1411" t="s">
        <v>25</v>
      </c>
      <c r="C37" s="1411"/>
      <c r="D37" s="1411"/>
      <c r="E37" s="1411"/>
      <c r="F37" s="1404" t="s">
        <v>15</v>
      </c>
      <c r="G37" s="1406" t="s">
        <v>0</v>
      </c>
      <c r="H37" s="1408" t="s">
        <v>26</v>
      </c>
      <c r="I37" s="1408"/>
      <c r="J37" s="1408"/>
      <c r="K37" s="1408"/>
      <c r="L37" s="1408"/>
      <c r="M37" s="1399" t="s">
        <v>205</v>
      </c>
      <c r="N37" s="775" t="s">
        <v>1</v>
      </c>
      <c r="O37" s="776" t="s">
        <v>29</v>
      </c>
      <c r="P37" s="1160" t="s">
        <v>210</v>
      </c>
      <c r="Q37" s="94"/>
      <c r="R37" s="46"/>
      <c r="S37" s="94"/>
      <c r="T37" s="46"/>
      <c r="U37" s="46"/>
      <c r="V37" s="46"/>
      <c r="W37" s="46"/>
      <c r="X37" s="46"/>
    </row>
    <row r="38" spans="1:24" ht="20.25" thickBot="1">
      <c r="A38" s="1410"/>
      <c r="B38" s="812" t="s">
        <v>18</v>
      </c>
      <c r="C38" s="813" t="s">
        <v>19</v>
      </c>
      <c r="D38" s="813" t="s">
        <v>11</v>
      </c>
      <c r="E38" s="813" t="s">
        <v>20</v>
      </c>
      <c r="F38" s="1405"/>
      <c r="G38" s="1407"/>
      <c r="H38" s="814" t="s">
        <v>13</v>
      </c>
      <c r="I38" s="814" t="s">
        <v>12</v>
      </c>
      <c r="J38" s="814" t="s">
        <v>21</v>
      </c>
      <c r="K38" s="815" t="s">
        <v>22</v>
      </c>
      <c r="L38" s="816" t="s">
        <v>23</v>
      </c>
      <c r="M38" s="1400"/>
      <c r="N38" s="817" t="s">
        <v>189</v>
      </c>
      <c r="O38" s="817" t="s">
        <v>189</v>
      </c>
      <c r="P38" s="818" t="s">
        <v>189</v>
      </c>
      <c r="Q38" s="94"/>
      <c r="R38" s="46"/>
      <c r="S38" s="94"/>
      <c r="T38" s="46"/>
      <c r="U38" s="46"/>
      <c r="V38" s="46"/>
      <c r="W38" s="46"/>
      <c r="X38" s="46"/>
    </row>
    <row r="39" spans="1:24" ht="13.5" thickBot="1">
      <c r="A39" s="220" t="s">
        <v>8</v>
      </c>
      <c r="B39" s="155">
        <v>58</v>
      </c>
      <c r="C39" s="156">
        <v>46.43</v>
      </c>
      <c r="D39" s="156">
        <v>0</v>
      </c>
      <c r="E39" s="156">
        <v>0</v>
      </c>
      <c r="F39" s="156">
        <v>24.47</v>
      </c>
      <c r="G39" s="156">
        <v>8.1</v>
      </c>
      <c r="H39" s="159">
        <v>0</v>
      </c>
      <c r="I39" s="159">
        <v>0</v>
      </c>
      <c r="J39" s="159">
        <v>0</v>
      </c>
      <c r="K39" s="159">
        <v>0</v>
      </c>
      <c r="L39" s="160">
        <v>31.14</v>
      </c>
      <c r="M39" s="223">
        <v>28</v>
      </c>
      <c r="N39" s="156">
        <v>55.68</v>
      </c>
      <c r="O39" s="157">
        <v>36</v>
      </c>
      <c r="P39" s="224">
        <v>0</v>
      </c>
      <c r="Q39" s="94"/>
      <c r="R39" s="46"/>
      <c r="S39" s="94"/>
      <c r="T39" s="46"/>
      <c r="U39" s="46"/>
      <c r="V39" s="46"/>
      <c r="W39" s="46"/>
      <c r="X39" s="46"/>
    </row>
    <row r="40" spans="1:24" ht="13.5" thickBot="1">
      <c r="A40" s="204" t="s">
        <v>9</v>
      </c>
      <c r="B40" s="225">
        <f aca="true" t="shared" si="5" ref="B40:O40">B39</f>
        <v>58</v>
      </c>
      <c r="C40" s="225">
        <f t="shared" si="5"/>
        <v>46.43</v>
      </c>
      <c r="D40" s="225">
        <f t="shared" si="5"/>
        <v>0</v>
      </c>
      <c r="E40" s="225">
        <f t="shared" si="5"/>
        <v>0</v>
      </c>
      <c r="F40" s="225">
        <f t="shared" si="5"/>
        <v>24.47</v>
      </c>
      <c r="G40" s="225">
        <f t="shared" si="5"/>
        <v>8.1</v>
      </c>
      <c r="H40" s="205">
        <f t="shared" si="5"/>
        <v>0</v>
      </c>
      <c r="I40" s="205">
        <f t="shared" si="5"/>
        <v>0</v>
      </c>
      <c r="J40" s="205">
        <f t="shared" si="5"/>
        <v>0</v>
      </c>
      <c r="K40" s="205">
        <f t="shared" si="5"/>
        <v>0</v>
      </c>
      <c r="L40" s="205">
        <f t="shared" si="5"/>
        <v>31.14</v>
      </c>
      <c r="M40" s="205">
        <f t="shared" si="5"/>
        <v>28</v>
      </c>
      <c r="N40" s="205">
        <f t="shared" si="5"/>
        <v>55.68</v>
      </c>
      <c r="O40" s="213">
        <f t="shared" si="5"/>
        <v>36</v>
      </c>
      <c r="P40" s="226">
        <f>SUM(P39)</f>
        <v>0</v>
      </c>
      <c r="Q40" s="94"/>
      <c r="R40" s="46"/>
      <c r="S40" s="94"/>
      <c r="T40" s="46"/>
      <c r="U40" s="46"/>
      <c r="V40" s="46"/>
      <c r="W40" s="46"/>
      <c r="X40" s="46"/>
    </row>
    <row r="41" spans="1:24" ht="15.75" customHeight="1" thickBot="1">
      <c r="A41" s="219"/>
      <c r="B41" s="215" t="s">
        <v>42</v>
      </c>
      <c r="C41" s="216"/>
      <c r="D41" s="216"/>
      <c r="E41" s="216"/>
      <c r="F41" s="214"/>
      <c r="G41" s="214"/>
      <c r="H41" s="214"/>
      <c r="I41" s="214"/>
      <c r="J41" s="52"/>
      <c r="K41" s="217"/>
      <c r="L41" s="217"/>
      <c r="M41" s="217"/>
      <c r="N41" s="18"/>
      <c r="O41" s="18"/>
      <c r="Q41" s="94"/>
      <c r="R41" s="46"/>
      <c r="S41" s="94"/>
      <c r="T41" s="46"/>
      <c r="U41" s="46"/>
      <c r="V41" s="46"/>
      <c r="W41" s="46"/>
      <c r="X41" s="46"/>
    </row>
    <row r="42" spans="1:24" ht="34.5" customHeight="1" thickBot="1">
      <c r="A42" s="1409" t="s">
        <v>14</v>
      </c>
      <c r="B42" s="1412" t="s">
        <v>25</v>
      </c>
      <c r="C42" s="1412"/>
      <c r="D42" s="1412"/>
      <c r="E42" s="1412"/>
      <c r="F42" s="1413" t="s">
        <v>15</v>
      </c>
      <c r="G42" s="1415" t="s">
        <v>0</v>
      </c>
      <c r="H42" s="1417" t="s">
        <v>26</v>
      </c>
      <c r="I42" s="1417"/>
      <c r="J42" s="1417"/>
      <c r="K42" s="1417"/>
      <c r="L42" s="1417"/>
      <c r="M42" s="1418" t="s">
        <v>205</v>
      </c>
      <c r="N42" s="804" t="s">
        <v>1</v>
      </c>
      <c r="O42" s="805" t="s">
        <v>29</v>
      </c>
      <c r="P42" s="986" t="s">
        <v>210</v>
      </c>
      <c r="Q42" s="94"/>
      <c r="R42" s="46"/>
      <c r="S42" s="94"/>
      <c r="T42" s="46"/>
      <c r="U42" s="46"/>
      <c r="V42" s="46"/>
      <c r="W42" s="46"/>
      <c r="X42" s="46"/>
    </row>
    <row r="43" spans="1:24" ht="20.25" thickBot="1">
      <c r="A43" s="1410"/>
      <c r="B43" s="833" t="s">
        <v>18</v>
      </c>
      <c r="C43" s="834" t="s">
        <v>19</v>
      </c>
      <c r="D43" s="834" t="s">
        <v>11</v>
      </c>
      <c r="E43" s="834" t="s">
        <v>20</v>
      </c>
      <c r="F43" s="1414"/>
      <c r="G43" s="1416"/>
      <c r="H43" s="815" t="s">
        <v>13</v>
      </c>
      <c r="I43" s="815" t="s">
        <v>12</v>
      </c>
      <c r="J43" s="815" t="s">
        <v>21</v>
      </c>
      <c r="K43" s="815" t="s">
        <v>22</v>
      </c>
      <c r="L43" s="816" t="s">
        <v>23</v>
      </c>
      <c r="M43" s="1418"/>
      <c r="N43" s="817" t="s">
        <v>189</v>
      </c>
      <c r="O43" s="817" t="s">
        <v>189</v>
      </c>
      <c r="P43" s="818" t="s">
        <v>189</v>
      </c>
      <c r="Q43" s="94"/>
      <c r="R43" s="46"/>
      <c r="S43" s="94"/>
      <c r="T43" s="46"/>
      <c r="U43" s="46"/>
      <c r="V43" s="46"/>
      <c r="W43" s="46"/>
      <c r="X43" s="46"/>
    </row>
    <row r="44" spans="1:24" ht="12.75">
      <c r="A44" s="227" t="s">
        <v>8</v>
      </c>
      <c r="B44" s="228">
        <v>67.19</v>
      </c>
      <c r="C44" s="229">
        <v>52.92</v>
      </c>
      <c r="D44" s="229">
        <v>0</v>
      </c>
      <c r="E44" s="229">
        <v>0</v>
      </c>
      <c r="F44" s="229">
        <v>72.86</v>
      </c>
      <c r="G44" s="229">
        <v>9.81</v>
      </c>
      <c r="H44" s="230">
        <v>0</v>
      </c>
      <c r="I44" s="230">
        <v>0</v>
      </c>
      <c r="J44" s="230">
        <v>0</v>
      </c>
      <c r="K44" s="230">
        <v>0</v>
      </c>
      <c r="L44" s="231">
        <v>46.66</v>
      </c>
      <c r="M44" s="232">
        <v>60.58</v>
      </c>
      <c r="N44" s="229">
        <v>189.5</v>
      </c>
      <c r="O44" s="233">
        <v>50.96</v>
      </c>
      <c r="P44" s="781">
        <v>0</v>
      </c>
      <c r="Q44" s="94"/>
      <c r="R44" s="46"/>
      <c r="S44" s="94"/>
      <c r="T44" s="46"/>
      <c r="U44" s="46"/>
      <c r="V44" s="46"/>
      <c r="W44" s="46"/>
      <c r="X44" s="46"/>
    </row>
    <row r="45" spans="1:24" ht="13.5" thickBot="1">
      <c r="A45" s="234" t="s">
        <v>3</v>
      </c>
      <c r="B45" s="235">
        <v>165.49</v>
      </c>
      <c r="C45" s="236">
        <v>0</v>
      </c>
      <c r="D45" s="236">
        <v>0</v>
      </c>
      <c r="E45" s="236">
        <v>0</v>
      </c>
      <c r="F45" s="236">
        <v>54.64</v>
      </c>
      <c r="G45" s="236">
        <v>9.81</v>
      </c>
      <c r="H45" s="202">
        <v>0</v>
      </c>
      <c r="I45" s="202">
        <v>0</v>
      </c>
      <c r="J45" s="202">
        <v>0</v>
      </c>
      <c r="K45" s="202">
        <v>0</v>
      </c>
      <c r="L45" s="218">
        <v>62.47</v>
      </c>
      <c r="M45" s="235">
        <v>125</v>
      </c>
      <c r="N45" s="236">
        <v>46</v>
      </c>
      <c r="O45" s="237">
        <v>25.6</v>
      </c>
      <c r="P45" s="782">
        <v>0</v>
      </c>
      <c r="Q45" s="94"/>
      <c r="R45" s="46"/>
      <c r="S45" s="94"/>
      <c r="T45" s="46"/>
      <c r="U45" s="46"/>
      <c r="V45" s="46"/>
      <c r="W45" s="46"/>
      <c r="X45" s="46"/>
    </row>
    <row r="46" spans="1:24" ht="13.5" thickBot="1">
      <c r="A46" s="204" t="s">
        <v>9</v>
      </c>
      <c r="B46" s="238">
        <f aca="true" t="shared" si="6" ref="B46:O46">B44+B45</f>
        <v>232.68</v>
      </c>
      <c r="C46" s="238">
        <f t="shared" si="6"/>
        <v>52.92</v>
      </c>
      <c r="D46" s="238">
        <f t="shared" si="6"/>
        <v>0</v>
      </c>
      <c r="E46" s="238">
        <f t="shared" si="6"/>
        <v>0</v>
      </c>
      <c r="F46" s="238">
        <f t="shared" si="6"/>
        <v>127.5</v>
      </c>
      <c r="G46" s="238">
        <f t="shared" si="6"/>
        <v>19.62</v>
      </c>
      <c r="H46" s="238">
        <v>0</v>
      </c>
      <c r="I46" s="238">
        <f t="shared" si="6"/>
        <v>0</v>
      </c>
      <c r="J46" s="238">
        <f t="shared" si="6"/>
        <v>0</v>
      </c>
      <c r="K46" s="238">
        <f t="shared" si="6"/>
        <v>0</v>
      </c>
      <c r="L46" s="238">
        <f t="shared" si="6"/>
        <v>109.13</v>
      </c>
      <c r="M46" s="238">
        <f t="shared" si="6"/>
        <v>185.57999999999998</v>
      </c>
      <c r="N46" s="238">
        <f t="shared" si="6"/>
        <v>235.5</v>
      </c>
      <c r="O46" s="239">
        <f t="shared" si="6"/>
        <v>76.56</v>
      </c>
      <c r="P46" s="240">
        <v>0</v>
      </c>
      <c r="Q46" s="94"/>
      <c r="R46" s="46"/>
      <c r="S46" s="94"/>
      <c r="T46" s="46"/>
      <c r="U46" s="46"/>
      <c r="V46" s="46"/>
      <c r="W46" s="46"/>
      <c r="X46" s="46"/>
    </row>
    <row r="47" spans="1:24" ht="18.75" thickBot="1">
      <c r="A47" s="219"/>
      <c r="B47" s="215" t="s">
        <v>67</v>
      </c>
      <c r="C47" s="216"/>
      <c r="D47" s="216"/>
      <c r="E47" s="216"/>
      <c r="F47" s="214"/>
      <c r="G47" s="214"/>
      <c r="H47" s="214"/>
      <c r="I47" s="214"/>
      <c r="J47" s="52"/>
      <c r="K47" s="217"/>
      <c r="L47" s="217"/>
      <c r="M47" s="217"/>
      <c r="N47" s="18"/>
      <c r="O47" s="18"/>
      <c r="Q47" s="94"/>
      <c r="R47" s="46"/>
      <c r="S47" s="94"/>
      <c r="T47" s="46"/>
      <c r="U47" s="46"/>
      <c r="V47" s="46"/>
      <c r="W47" s="46"/>
      <c r="X47" s="46"/>
    </row>
    <row r="48" spans="1:24" ht="32.25" customHeight="1" thickBot="1">
      <c r="A48" s="1409" t="s">
        <v>14</v>
      </c>
      <c r="B48" s="1411" t="s">
        <v>25</v>
      </c>
      <c r="C48" s="1411"/>
      <c r="D48" s="1411"/>
      <c r="E48" s="1411"/>
      <c r="F48" s="1404" t="s">
        <v>15</v>
      </c>
      <c r="G48" s="1406" t="s">
        <v>0</v>
      </c>
      <c r="H48" s="1408" t="s">
        <v>26</v>
      </c>
      <c r="I48" s="1408"/>
      <c r="J48" s="1408"/>
      <c r="K48" s="1408"/>
      <c r="L48" s="1408"/>
      <c r="M48" s="1399" t="s">
        <v>205</v>
      </c>
      <c r="N48" s="775" t="s">
        <v>1</v>
      </c>
      <c r="O48" s="776" t="s">
        <v>29</v>
      </c>
      <c r="P48" s="1160" t="s">
        <v>210</v>
      </c>
      <c r="Q48" s="94"/>
      <c r="R48" s="46"/>
      <c r="S48" s="94"/>
      <c r="T48" s="46"/>
      <c r="U48" s="46"/>
      <c r="V48" s="46"/>
      <c r="W48" s="46"/>
      <c r="X48" s="46"/>
    </row>
    <row r="49" spans="1:24" ht="20.25" thickBot="1">
      <c r="A49" s="1410"/>
      <c r="B49" s="812" t="s">
        <v>18</v>
      </c>
      <c r="C49" s="813" t="s">
        <v>19</v>
      </c>
      <c r="D49" s="813" t="s">
        <v>11</v>
      </c>
      <c r="E49" s="813" t="s">
        <v>20</v>
      </c>
      <c r="F49" s="1405"/>
      <c r="G49" s="1407"/>
      <c r="H49" s="814" t="s">
        <v>13</v>
      </c>
      <c r="I49" s="814" t="s">
        <v>12</v>
      </c>
      <c r="J49" s="814" t="s">
        <v>21</v>
      </c>
      <c r="K49" s="815" t="s">
        <v>22</v>
      </c>
      <c r="L49" s="816" t="s">
        <v>23</v>
      </c>
      <c r="M49" s="1400"/>
      <c r="N49" s="817" t="s">
        <v>189</v>
      </c>
      <c r="O49" s="817" t="s">
        <v>189</v>
      </c>
      <c r="P49" s="818" t="s">
        <v>189</v>
      </c>
      <c r="Q49" s="94"/>
      <c r="R49" s="46"/>
      <c r="S49" s="94"/>
      <c r="T49" s="46"/>
      <c r="U49" s="46"/>
      <c r="V49" s="46"/>
      <c r="W49" s="46"/>
      <c r="X49" s="46"/>
    </row>
    <row r="50" spans="1:24" ht="13.5" thickBot="1">
      <c r="A50" s="220" t="s">
        <v>8</v>
      </c>
      <c r="B50" s="209">
        <v>52.94</v>
      </c>
      <c r="C50" s="210"/>
      <c r="D50" s="210">
        <v>3.4</v>
      </c>
      <c r="E50" s="210">
        <v>24.04</v>
      </c>
      <c r="F50" s="162">
        <v>64.36</v>
      </c>
      <c r="G50" s="162">
        <v>12.2</v>
      </c>
      <c r="H50" s="158">
        <v>0</v>
      </c>
      <c r="I50" s="158">
        <v>0</v>
      </c>
      <c r="J50" s="158">
        <v>0</v>
      </c>
      <c r="K50" s="159">
        <v>0</v>
      </c>
      <c r="L50" s="160">
        <v>0</v>
      </c>
      <c r="M50" s="211">
        <v>95.16</v>
      </c>
      <c r="N50" s="162">
        <v>25.91</v>
      </c>
      <c r="O50" s="163">
        <v>39.6</v>
      </c>
      <c r="P50" s="835">
        <v>0</v>
      </c>
      <c r="Q50" s="94"/>
      <c r="R50" s="46"/>
      <c r="S50" s="94"/>
      <c r="T50" s="46"/>
      <c r="U50" s="46"/>
      <c r="V50" s="46"/>
      <c r="W50" s="46"/>
      <c r="X50" s="46"/>
    </row>
    <row r="51" spans="1:24" ht="13.5" thickBot="1">
      <c r="A51" s="204" t="s">
        <v>9</v>
      </c>
      <c r="B51" s="212">
        <f aca="true" t="shared" si="7" ref="B51:O51">B50</f>
        <v>52.94</v>
      </c>
      <c r="C51" s="212">
        <f t="shared" si="7"/>
        <v>0</v>
      </c>
      <c r="D51" s="212">
        <f t="shared" si="7"/>
        <v>3.4</v>
      </c>
      <c r="E51" s="212">
        <f t="shared" si="7"/>
        <v>24.04</v>
      </c>
      <c r="F51" s="205">
        <f t="shared" si="7"/>
        <v>64.36</v>
      </c>
      <c r="G51" s="205">
        <f t="shared" si="7"/>
        <v>12.2</v>
      </c>
      <c r="H51" s="205">
        <f t="shared" si="7"/>
        <v>0</v>
      </c>
      <c r="I51" s="205">
        <f t="shared" si="7"/>
        <v>0</v>
      </c>
      <c r="J51" s="205">
        <f t="shared" si="7"/>
        <v>0</v>
      </c>
      <c r="K51" s="205">
        <f t="shared" si="7"/>
        <v>0</v>
      </c>
      <c r="L51" s="205">
        <f t="shared" si="7"/>
        <v>0</v>
      </c>
      <c r="M51" s="205">
        <f t="shared" si="7"/>
        <v>95.16</v>
      </c>
      <c r="N51" s="225">
        <f t="shared" si="7"/>
        <v>25.91</v>
      </c>
      <c r="O51" s="213">
        <f t="shared" si="7"/>
        <v>39.6</v>
      </c>
      <c r="P51" s="241">
        <f>SUM(P50)</f>
        <v>0</v>
      </c>
      <c r="Q51" s="94"/>
      <c r="R51" s="46"/>
      <c r="S51" s="94"/>
      <c r="T51" s="46"/>
      <c r="U51" s="46"/>
      <c r="V51" s="46"/>
      <c r="W51" s="46"/>
      <c r="X51" s="46"/>
    </row>
    <row r="52" spans="1:24" ht="18.75" thickBot="1">
      <c r="A52" s="219"/>
      <c r="B52" s="215" t="s">
        <v>70</v>
      </c>
      <c r="C52" s="219"/>
      <c r="D52" s="216"/>
      <c r="E52" s="216"/>
      <c r="F52" s="214"/>
      <c r="G52" s="214"/>
      <c r="H52" s="214"/>
      <c r="I52" s="214"/>
      <c r="J52" s="52"/>
      <c r="K52" s="217"/>
      <c r="L52" s="217"/>
      <c r="M52" s="217"/>
      <c r="N52" s="18"/>
      <c r="O52" s="18"/>
      <c r="Q52" s="94"/>
      <c r="R52" s="46"/>
      <c r="S52" s="94"/>
      <c r="T52" s="46"/>
      <c r="U52" s="46"/>
      <c r="V52" s="46"/>
      <c r="W52" s="46"/>
      <c r="X52" s="46"/>
    </row>
    <row r="53" spans="1:24" ht="33.75" customHeight="1" thickBot="1">
      <c r="A53" s="1409" t="s">
        <v>14</v>
      </c>
      <c r="B53" s="1411" t="s">
        <v>25</v>
      </c>
      <c r="C53" s="1411"/>
      <c r="D53" s="1411"/>
      <c r="E53" s="1411"/>
      <c r="F53" s="1404" t="s">
        <v>15</v>
      </c>
      <c r="G53" s="1406" t="s">
        <v>0</v>
      </c>
      <c r="H53" s="1408" t="s">
        <v>26</v>
      </c>
      <c r="I53" s="1408"/>
      <c r="J53" s="1408"/>
      <c r="K53" s="1408"/>
      <c r="L53" s="1408"/>
      <c r="M53" s="1399" t="s">
        <v>205</v>
      </c>
      <c r="N53" s="775" t="s">
        <v>1</v>
      </c>
      <c r="O53" s="776" t="s">
        <v>29</v>
      </c>
      <c r="P53" s="1160" t="s">
        <v>210</v>
      </c>
      <c r="Q53" s="94"/>
      <c r="R53" s="46"/>
      <c r="S53" s="94"/>
      <c r="T53" s="46"/>
      <c r="U53" s="46"/>
      <c r="V53" s="46"/>
      <c r="W53" s="46"/>
      <c r="X53" s="46"/>
    </row>
    <row r="54" spans="1:24" ht="20.25" thickBot="1">
      <c r="A54" s="1410"/>
      <c r="B54" s="812" t="s">
        <v>18</v>
      </c>
      <c r="C54" s="813" t="s">
        <v>19</v>
      </c>
      <c r="D54" s="813" t="s">
        <v>11</v>
      </c>
      <c r="E54" s="813" t="s">
        <v>20</v>
      </c>
      <c r="F54" s="1405"/>
      <c r="G54" s="1407"/>
      <c r="H54" s="814" t="s">
        <v>13</v>
      </c>
      <c r="I54" s="814" t="s">
        <v>12</v>
      </c>
      <c r="J54" s="814" t="s">
        <v>21</v>
      </c>
      <c r="K54" s="815" t="s">
        <v>22</v>
      </c>
      <c r="L54" s="816" t="s">
        <v>23</v>
      </c>
      <c r="M54" s="1400"/>
      <c r="N54" s="817" t="s">
        <v>189</v>
      </c>
      <c r="O54" s="817" t="s">
        <v>189</v>
      </c>
      <c r="P54" s="1167" t="s">
        <v>189</v>
      </c>
      <c r="Q54" s="94"/>
      <c r="R54" s="46"/>
      <c r="S54" s="94"/>
      <c r="T54" s="46"/>
      <c r="U54" s="46"/>
      <c r="V54" s="46"/>
      <c r="W54" s="46"/>
      <c r="X54" s="46"/>
    </row>
    <row r="55" spans="1:24" ht="13.5" thickBot="1">
      <c r="A55" s="801" t="s">
        <v>8</v>
      </c>
      <c r="B55" s="209">
        <v>0</v>
      </c>
      <c r="C55" s="210">
        <v>0</v>
      </c>
      <c r="D55" s="210">
        <v>35.91</v>
      </c>
      <c r="E55" s="210">
        <v>0</v>
      </c>
      <c r="F55" s="162">
        <v>3.69</v>
      </c>
      <c r="G55" s="162">
        <v>2.86</v>
      </c>
      <c r="H55" s="158">
        <v>0</v>
      </c>
      <c r="I55" s="158">
        <v>0</v>
      </c>
      <c r="J55" s="158">
        <v>0</v>
      </c>
      <c r="K55" s="159">
        <v>0</v>
      </c>
      <c r="L55" s="160">
        <v>0</v>
      </c>
      <c r="M55" s="211">
        <v>0</v>
      </c>
      <c r="N55" s="162">
        <v>33.81</v>
      </c>
      <c r="O55" s="163">
        <v>12.8</v>
      </c>
      <c r="P55" s="802">
        <v>0</v>
      </c>
      <c r="Q55" s="94"/>
      <c r="R55" s="46"/>
      <c r="S55" s="94"/>
      <c r="T55" s="46"/>
      <c r="U55" s="46"/>
      <c r="V55" s="46"/>
      <c r="W55" s="46"/>
      <c r="X55" s="46"/>
    </row>
    <row r="56" spans="1:24" ht="13.5" thickBot="1">
      <c r="A56" s="777" t="s">
        <v>9</v>
      </c>
      <c r="B56" s="798">
        <f aca="true" t="shared" si="8" ref="B56:O56">B55</f>
        <v>0</v>
      </c>
      <c r="C56" s="798">
        <f t="shared" si="8"/>
        <v>0</v>
      </c>
      <c r="D56" s="798">
        <f t="shared" si="8"/>
        <v>35.91</v>
      </c>
      <c r="E56" s="798">
        <f t="shared" si="8"/>
        <v>0</v>
      </c>
      <c r="F56" s="778">
        <f t="shared" si="8"/>
        <v>3.69</v>
      </c>
      <c r="G56" s="778">
        <f t="shared" si="8"/>
        <v>2.86</v>
      </c>
      <c r="H56" s="778">
        <f t="shared" si="8"/>
        <v>0</v>
      </c>
      <c r="I56" s="778">
        <f t="shared" si="8"/>
        <v>0</v>
      </c>
      <c r="J56" s="778">
        <f t="shared" si="8"/>
        <v>0</v>
      </c>
      <c r="K56" s="778">
        <f t="shared" si="8"/>
        <v>0</v>
      </c>
      <c r="L56" s="778">
        <f t="shared" si="8"/>
        <v>0</v>
      </c>
      <c r="M56" s="778">
        <f t="shared" si="8"/>
        <v>0</v>
      </c>
      <c r="N56" s="778">
        <f t="shared" si="8"/>
        <v>33.81</v>
      </c>
      <c r="O56" s="799">
        <f t="shared" si="8"/>
        <v>12.8</v>
      </c>
      <c r="P56" s="800">
        <v>0</v>
      </c>
      <c r="Q56" s="94"/>
      <c r="R56" s="46"/>
      <c r="S56" s="94"/>
      <c r="T56" s="46"/>
      <c r="U56" s="46"/>
      <c r="V56" s="46"/>
      <c r="W56" s="46"/>
      <c r="X56" s="46"/>
    </row>
    <row r="57" spans="1:24" ht="15" customHeight="1" thickBot="1">
      <c r="A57" s="219"/>
      <c r="B57" s="326" t="s">
        <v>229</v>
      </c>
      <c r="C57" s="219"/>
      <c r="D57" s="216"/>
      <c r="E57" s="216"/>
      <c r="F57" s="214"/>
      <c r="G57" s="214"/>
      <c r="H57" s="214"/>
      <c r="I57" s="214"/>
      <c r="J57" s="52"/>
      <c r="K57" s="217"/>
      <c r="L57" s="217"/>
      <c r="M57" s="217"/>
      <c r="N57" s="18"/>
      <c r="O57" s="18"/>
      <c r="Q57" s="94"/>
      <c r="R57" s="46"/>
      <c r="S57" s="94"/>
      <c r="T57" s="46"/>
      <c r="U57" s="46"/>
      <c r="V57" s="46"/>
      <c r="W57" s="46"/>
      <c r="X57" s="46"/>
    </row>
    <row r="58" spans="1:24" ht="33.75" customHeight="1" thickBot="1">
      <c r="A58" s="1409" t="s">
        <v>14</v>
      </c>
      <c r="B58" s="1412" t="s">
        <v>25</v>
      </c>
      <c r="C58" s="1412"/>
      <c r="D58" s="1412"/>
      <c r="E58" s="1412"/>
      <c r="F58" s="1413" t="s">
        <v>15</v>
      </c>
      <c r="G58" s="1415" t="s">
        <v>0</v>
      </c>
      <c r="H58" s="1417" t="s">
        <v>26</v>
      </c>
      <c r="I58" s="1417"/>
      <c r="J58" s="1417"/>
      <c r="K58" s="1417"/>
      <c r="L58" s="1417"/>
      <c r="M58" s="1399" t="s">
        <v>205</v>
      </c>
      <c r="N58" s="804" t="s">
        <v>1</v>
      </c>
      <c r="O58" s="805" t="s">
        <v>29</v>
      </c>
      <c r="P58" s="1160" t="s">
        <v>210</v>
      </c>
      <c r="Q58" s="94"/>
      <c r="R58" s="46"/>
      <c r="S58" s="94"/>
      <c r="T58" s="46"/>
      <c r="U58" s="46"/>
      <c r="V58" s="46"/>
      <c r="W58" s="46"/>
      <c r="X58" s="46"/>
    </row>
    <row r="59" spans="1:24" ht="20.25" thickBot="1">
      <c r="A59" s="1410"/>
      <c r="B59" s="833" t="s">
        <v>18</v>
      </c>
      <c r="C59" s="834" t="s">
        <v>19</v>
      </c>
      <c r="D59" s="834" t="s">
        <v>11</v>
      </c>
      <c r="E59" s="834" t="s">
        <v>20</v>
      </c>
      <c r="F59" s="1414"/>
      <c r="G59" s="1416"/>
      <c r="H59" s="815" t="s">
        <v>13</v>
      </c>
      <c r="I59" s="815" t="s">
        <v>12</v>
      </c>
      <c r="J59" s="815" t="s">
        <v>21</v>
      </c>
      <c r="K59" s="815" t="s">
        <v>22</v>
      </c>
      <c r="L59" s="816" t="s">
        <v>23</v>
      </c>
      <c r="M59" s="1400"/>
      <c r="N59" s="817" t="s">
        <v>189</v>
      </c>
      <c r="O59" s="817" t="s">
        <v>189</v>
      </c>
      <c r="P59" s="818" t="s">
        <v>189</v>
      </c>
      <c r="Q59" s="94"/>
      <c r="R59" s="46"/>
      <c r="S59" s="94"/>
      <c r="T59" s="46"/>
      <c r="U59" s="46"/>
      <c r="V59" s="46"/>
      <c r="W59" s="46"/>
      <c r="X59" s="46"/>
    </row>
    <row r="60" spans="1:24" ht="17.25" customHeight="1" thickBot="1">
      <c r="A60" s="801" t="s">
        <v>8</v>
      </c>
      <c r="B60" s="155">
        <v>0</v>
      </c>
      <c r="C60" s="156">
        <v>0</v>
      </c>
      <c r="D60" s="156">
        <v>18.76</v>
      </c>
      <c r="E60" s="156">
        <v>0</v>
      </c>
      <c r="F60" s="156">
        <v>0</v>
      </c>
      <c r="G60" s="156">
        <v>0</v>
      </c>
      <c r="H60" s="159">
        <v>0</v>
      </c>
      <c r="I60" s="159">
        <v>0</v>
      </c>
      <c r="J60" s="159">
        <v>0</v>
      </c>
      <c r="K60" s="159">
        <v>0</v>
      </c>
      <c r="L60" s="867">
        <v>0</v>
      </c>
      <c r="M60" s="1168">
        <v>0</v>
      </c>
      <c r="N60" s="156">
        <v>13.14</v>
      </c>
      <c r="O60" s="157">
        <v>6.4</v>
      </c>
      <c r="P60" s="1169">
        <v>0</v>
      </c>
      <c r="Q60" s="94"/>
      <c r="R60" s="46"/>
      <c r="S60" s="94"/>
      <c r="T60" s="46"/>
      <c r="U60" s="46"/>
      <c r="V60" s="46"/>
      <c r="W60" s="46"/>
      <c r="X60" s="46"/>
    </row>
    <row r="61" spans="1:24" ht="18" customHeight="1" thickBot="1">
      <c r="A61" s="806" t="s">
        <v>9</v>
      </c>
      <c r="B61" s="807">
        <f aca="true" t="shared" si="9" ref="B61:O61">B60</f>
        <v>0</v>
      </c>
      <c r="C61" s="807">
        <f t="shared" si="9"/>
        <v>0</v>
      </c>
      <c r="D61" s="807">
        <f t="shared" si="9"/>
        <v>18.76</v>
      </c>
      <c r="E61" s="807">
        <f t="shared" si="9"/>
        <v>0</v>
      </c>
      <c r="F61" s="808">
        <f t="shared" si="9"/>
        <v>0</v>
      </c>
      <c r="G61" s="808">
        <v>0</v>
      </c>
      <c r="H61" s="808">
        <f t="shared" si="9"/>
        <v>0</v>
      </c>
      <c r="I61" s="808">
        <f t="shared" si="9"/>
        <v>0</v>
      </c>
      <c r="J61" s="808">
        <f t="shared" si="9"/>
        <v>0</v>
      </c>
      <c r="K61" s="808">
        <f t="shared" si="9"/>
        <v>0</v>
      </c>
      <c r="L61" s="809">
        <f t="shared" si="9"/>
        <v>0</v>
      </c>
      <c r="M61" s="868">
        <f t="shared" si="9"/>
        <v>0</v>
      </c>
      <c r="N61" s="808">
        <f t="shared" si="9"/>
        <v>13.14</v>
      </c>
      <c r="O61" s="809">
        <f t="shared" si="9"/>
        <v>6.4</v>
      </c>
      <c r="P61" s="810">
        <v>0</v>
      </c>
      <c r="Q61" s="94"/>
      <c r="R61" s="46"/>
      <c r="S61" s="94"/>
      <c r="T61" s="46"/>
      <c r="U61" s="46"/>
      <c r="V61" s="46"/>
      <c r="W61" s="46"/>
      <c r="X61" s="46"/>
    </row>
    <row r="62" spans="1:24" ht="12.75">
      <c r="A62" s="57"/>
      <c r="B62" s="362"/>
      <c r="C62" s="362"/>
      <c r="D62" s="362"/>
      <c r="E62" s="362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195"/>
      <c r="Q62" s="94"/>
      <c r="R62" s="46"/>
      <c r="S62" s="94"/>
      <c r="T62" s="46"/>
      <c r="U62" s="46"/>
      <c r="V62" s="46"/>
      <c r="W62" s="46"/>
      <c r="X62" s="46"/>
    </row>
    <row r="63" spans="1:24" ht="18.75" customHeight="1" thickBot="1">
      <c r="A63" s="219"/>
      <c r="B63" s="326" t="s">
        <v>53</v>
      </c>
      <c r="C63" s="219"/>
      <c r="D63" s="219"/>
      <c r="E63" s="219"/>
      <c r="F63" s="214"/>
      <c r="G63" s="214"/>
      <c r="H63" s="214"/>
      <c r="I63" s="214"/>
      <c r="J63" s="52"/>
      <c r="K63" s="217"/>
      <c r="L63" s="217"/>
      <c r="M63" s="217"/>
      <c r="N63" s="18"/>
      <c r="O63" s="18"/>
      <c r="Q63" s="94"/>
      <c r="R63" s="46"/>
      <c r="S63" s="94"/>
      <c r="T63" s="46"/>
      <c r="U63" s="46"/>
      <c r="V63" s="46"/>
      <c r="W63" s="46"/>
      <c r="X63" s="46"/>
    </row>
    <row r="64" spans="1:24" ht="38.25" customHeight="1" thickBot="1">
      <c r="A64" s="1409" t="s">
        <v>14</v>
      </c>
      <c r="B64" s="1412" t="s">
        <v>25</v>
      </c>
      <c r="C64" s="1412"/>
      <c r="D64" s="1412"/>
      <c r="E64" s="1412"/>
      <c r="F64" s="1404" t="s">
        <v>15</v>
      </c>
      <c r="G64" s="1406" t="s">
        <v>0</v>
      </c>
      <c r="H64" s="1408" t="s">
        <v>26</v>
      </c>
      <c r="I64" s="1408"/>
      <c r="J64" s="1408"/>
      <c r="K64" s="1408"/>
      <c r="L64" s="1408"/>
      <c r="M64" s="1399" t="s">
        <v>205</v>
      </c>
      <c r="N64" s="775" t="s">
        <v>1</v>
      </c>
      <c r="O64" s="776" t="s">
        <v>29</v>
      </c>
      <c r="P64" s="1160" t="s">
        <v>210</v>
      </c>
      <c r="Q64" s="94"/>
      <c r="R64" s="46"/>
      <c r="S64" s="94"/>
      <c r="T64" s="46"/>
      <c r="U64" s="46"/>
      <c r="V64" s="46"/>
      <c r="W64" s="46"/>
      <c r="X64" s="46"/>
    </row>
    <row r="65" spans="1:24" ht="20.25" thickBot="1">
      <c r="A65" s="1410"/>
      <c r="B65" s="833" t="s">
        <v>18</v>
      </c>
      <c r="C65" s="834" t="s">
        <v>19</v>
      </c>
      <c r="D65" s="834" t="s">
        <v>11</v>
      </c>
      <c r="E65" s="834" t="s">
        <v>20</v>
      </c>
      <c r="F65" s="1405"/>
      <c r="G65" s="1407"/>
      <c r="H65" s="814" t="s">
        <v>13</v>
      </c>
      <c r="I65" s="814" t="s">
        <v>12</v>
      </c>
      <c r="J65" s="814" t="s">
        <v>21</v>
      </c>
      <c r="K65" s="815" t="s">
        <v>22</v>
      </c>
      <c r="L65" s="816" t="s">
        <v>23</v>
      </c>
      <c r="M65" s="1400"/>
      <c r="N65" s="817" t="s">
        <v>189</v>
      </c>
      <c r="O65" s="817" t="s">
        <v>189</v>
      </c>
      <c r="P65" s="818" t="s">
        <v>189</v>
      </c>
      <c r="Q65" s="94"/>
      <c r="R65" s="46"/>
      <c r="S65" s="94"/>
      <c r="T65" s="46"/>
      <c r="U65" s="46"/>
      <c r="V65" s="46"/>
      <c r="W65" s="46"/>
      <c r="X65" s="46"/>
    </row>
    <row r="66" spans="1:24" ht="12.75">
      <c r="A66" s="862" t="s">
        <v>3</v>
      </c>
      <c r="B66" s="804">
        <v>0</v>
      </c>
      <c r="C66" s="1085">
        <v>0</v>
      </c>
      <c r="D66" s="1085">
        <v>0</v>
      </c>
      <c r="E66" s="1085">
        <v>0</v>
      </c>
      <c r="F66" s="844">
        <v>182.64</v>
      </c>
      <c r="G66" s="844">
        <v>52.11</v>
      </c>
      <c r="H66" s="863">
        <v>0</v>
      </c>
      <c r="I66" s="863">
        <v>0</v>
      </c>
      <c r="J66" s="863">
        <v>0</v>
      </c>
      <c r="K66" s="864">
        <v>0</v>
      </c>
      <c r="L66" s="803">
        <v>0</v>
      </c>
      <c r="M66" s="775">
        <v>236.3</v>
      </c>
      <c r="N66" s="844">
        <v>147.95</v>
      </c>
      <c r="O66" s="776">
        <v>57.6</v>
      </c>
      <c r="P66" s="865">
        <v>0</v>
      </c>
      <c r="Q66" s="94"/>
      <c r="R66" s="46"/>
      <c r="S66" s="94"/>
      <c r="T66" s="46"/>
      <c r="U66" s="46"/>
      <c r="V66" s="46"/>
      <c r="W66" s="46"/>
      <c r="X66" s="46"/>
    </row>
    <row r="67" spans="1:24" ht="13.5" thickBot="1">
      <c r="A67" s="852" t="s">
        <v>5</v>
      </c>
      <c r="B67" s="1086">
        <v>0</v>
      </c>
      <c r="C67" s="1087">
        <v>0</v>
      </c>
      <c r="D67" s="1087">
        <v>0</v>
      </c>
      <c r="E67" s="1087">
        <v>0</v>
      </c>
      <c r="F67" s="853">
        <v>182.64</v>
      </c>
      <c r="G67" s="854">
        <v>52.11</v>
      </c>
      <c r="H67" s="855">
        <v>0</v>
      </c>
      <c r="I67" s="856">
        <v>0</v>
      </c>
      <c r="J67" s="774">
        <v>0</v>
      </c>
      <c r="K67" s="857">
        <v>0</v>
      </c>
      <c r="L67" s="858">
        <v>0</v>
      </c>
      <c r="M67" s="859">
        <v>239</v>
      </c>
      <c r="N67" s="774">
        <v>150.18</v>
      </c>
      <c r="O67" s="860">
        <v>55.8</v>
      </c>
      <c r="P67" s="866">
        <v>0</v>
      </c>
      <c r="Q67" s="94"/>
      <c r="R67" s="46"/>
      <c r="S67" s="94"/>
      <c r="T67" s="46"/>
      <c r="U67" s="46"/>
      <c r="V67" s="46"/>
      <c r="W67" s="46"/>
      <c r="X67" s="46"/>
    </row>
    <row r="68" spans="1:24" ht="13.5" thickBot="1">
      <c r="A68" s="777" t="s">
        <v>9</v>
      </c>
      <c r="B68" s="869">
        <f>SUM(B66:B67)</f>
        <v>0</v>
      </c>
      <c r="C68" s="869">
        <f aca="true" t="shared" si="10" ref="C68:P68">SUM(C66:C67)</f>
        <v>0</v>
      </c>
      <c r="D68" s="869">
        <f t="shared" si="10"/>
        <v>0</v>
      </c>
      <c r="E68" s="869">
        <f t="shared" si="10"/>
        <v>0</v>
      </c>
      <c r="F68" s="798">
        <f t="shared" si="10"/>
        <v>365.28</v>
      </c>
      <c r="G68" s="798">
        <f t="shared" si="10"/>
        <v>104.22</v>
      </c>
      <c r="H68" s="798">
        <f t="shared" si="10"/>
        <v>0</v>
      </c>
      <c r="I68" s="798">
        <f t="shared" si="10"/>
        <v>0</v>
      </c>
      <c r="J68" s="798">
        <f t="shared" si="10"/>
        <v>0</v>
      </c>
      <c r="K68" s="798">
        <f t="shared" si="10"/>
        <v>0</v>
      </c>
      <c r="L68" s="798">
        <f t="shared" si="10"/>
        <v>0</v>
      </c>
      <c r="M68" s="798">
        <f t="shared" si="10"/>
        <v>475.3</v>
      </c>
      <c r="N68" s="798">
        <f t="shared" si="10"/>
        <v>298.13</v>
      </c>
      <c r="O68" s="798">
        <f t="shared" si="10"/>
        <v>113.4</v>
      </c>
      <c r="P68" s="861">
        <f t="shared" si="10"/>
        <v>0</v>
      </c>
      <c r="Q68" s="94"/>
      <c r="R68" s="46"/>
      <c r="S68" s="94"/>
      <c r="T68" s="46"/>
      <c r="U68" s="46"/>
      <c r="V68" s="46"/>
      <c r="W68" s="46"/>
      <c r="X68" s="46"/>
    </row>
    <row r="69" spans="1:24" ht="18.75" thickBot="1">
      <c r="A69" s="219"/>
      <c r="B69" s="326" t="s">
        <v>66</v>
      </c>
      <c r="C69" s="219"/>
      <c r="D69" s="219"/>
      <c r="E69" s="219"/>
      <c r="F69" s="214"/>
      <c r="G69" s="214"/>
      <c r="H69" s="214"/>
      <c r="I69" s="214"/>
      <c r="J69" s="52"/>
      <c r="K69" s="217"/>
      <c r="L69" s="217"/>
      <c r="M69" s="217"/>
      <c r="N69" s="18"/>
      <c r="O69" s="18"/>
      <c r="Q69" s="94"/>
      <c r="R69" s="46"/>
      <c r="S69" s="94"/>
      <c r="T69" s="46"/>
      <c r="U69" s="46"/>
      <c r="V69" s="46"/>
      <c r="W69" s="46"/>
      <c r="X69" s="46"/>
    </row>
    <row r="70" spans="1:24" ht="33.75" customHeight="1" thickBot="1">
      <c r="A70" s="1409" t="s">
        <v>14</v>
      </c>
      <c r="B70" s="1412" t="s">
        <v>25</v>
      </c>
      <c r="C70" s="1412"/>
      <c r="D70" s="1412"/>
      <c r="E70" s="1412"/>
      <c r="F70" s="1404" t="s">
        <v>15</v>
      </c>
      <c r="G70" s="1406" t="s">
        <v>0</v>
      </c>
      <c r="H70" s="1408" t="s">
        <v>26</v>
      </c>
      <c r="I70" s="1408"/>
      <c r="J70" s="1408"/>
      <c r="K70" s="1408"/>
      <c r="L70" s="1408"/>
      <c r="M70" s="1399" t="s">
        <v>205</v>
      </c>
      <c r="N70" s="775" t="s">
        <v>1</v>
      </c>
      <c r="O70" s="776" t="s">
        <v>29</v>
      </c>
      <c r="P70" s="1160" t="s">
        <v>210</v>
      </c>
      <c r="Q70" s="94"/>
      <c r="R70" s="46"/>
      <c r="S70" s="94"/>
      <c r="T70" s="46"/>
      <c r="U70" s="46"/>
      <c r="V70" s="46"/>
      <c r="W70" s="46"/>
      <c r="X70" s="46"/>
    </row>
    <row r="71" spans="1:24" ht="19.5" customHeight="1" thickBot="1">
      <c r="A71" s="1410"/>
      <c r="B71" s="833" t="s">
        <v>18</v>
      </c>
      <c r="C71" s="834" t="s">
        <v>19</v>
      </c>
      <c r="D71" s="834" t="s">
        <v>11</v>
      </c>
      <c r="E71" s="834" t="s">
        <v>20</v>
      </c>
      <c r="F71" s="1405"/>
      <c r="G71" s="1407"/>
      <c r="H71" s="814" t="s">
        <v>13</v>
      </c>
      <c r="I71" s="814" t="s">
        <v>12</v>
      </c>
      <c r="J71" s="814" t="s">
        <v>21</v>
      </c>
      <c r="K71" s="815" t="s">
        <v>22</v>
      </c>
      <c r="L71" s="816" t="s">
        <v>23</v>
      </c>
      <c r="M71" s="1400"/>
      <c r="N71" s="817" t="s">
        <v>189</v>
      </c>
      <c r="O71" s="817" t="s">
        <v>189</v>
      </c>
      <c r="P71" s="818" t="s">
        <v>189</v>
      </c>
      <c r="Q71" s="94"/>
      <c r="R71" s="46"/>
      <c r="S71" s="94"/>
      <c r="T71" s="46"/>
      <c r="U71" s="46"/>
      <c r="V71" s="46"/>
      <c r="W71" s="46"/>
      <c r="X71" s="46"/>
    </row>
    <row r="72" spans="1:24" ht="13.5" customHeight="1">
      <c r="A72" s="227" t="s">
        <v>7</v>
      </c>
      <c r="B72" s="228">
        <v>0</v>
      </c>
      <c r="C72" s="228">
        <v>0</v>
      </c>
      <c r="D72" s="229">
        <v>0</v>
      </c>
      <c r="E72" s="229">
        <v>10.09</v>
      </c>
      <c r="F72" s="163">
        <v>219.89</v>
      </c>
      <c r="G72" s="162">
        <v>12.11</v>
      </c>
      <c r="H72" s="158">
        <v>0</v>
      </c>
      <c r="I72" s="158">
        <v>0</v>
      </c>
      <c r="J72" s="158">
        <v>0</v>
      </c>
      <c r="K72" s="159">
        <v>0</v>
      </c>
      <c r="L72" s="160">
        <v>0</v>
      </c>
      <c r="M72" s="245">
        <v>74.61</v>
      </c>
      <c r="N72" s="162">
        <v>3</v>
      </c>
      <c r="O72" s="163">
        <v>14.4</v>
      </c>
      <c r="P72" s="851">
        <v>0</v>
      </c>
      <c r="Q72" s="94"/>
      <c r="R72" s="46"/>
      <c r="S72" s="94"/>
      <c r="T72" s="46"/>
      <c r="U72" s="46"/>
      <c r="V72" s="46"/>
      <c r="W72" s="46"/>
      <c r="X72" s="46"/>
    </row>
    <row r="73" spans="1:24" ht="13.5" customHeight="1">
      <c r="A73" s="227" t="s">
        <v>8</v>
      </c>
      <c r="B73" s="228">
        <v>0</v>
      </c>
      <c r="C73" s="228">
        <v>0</v>
      </c>
      <c r="D73" s="229">
        <v>544.95</v>
      </c>
      <c r="E73" s="229"/>
      <c r="F73" s="171">
        <v>162.42</v>
      </c>
      <c r="G73" s="171">
        <v>60.19</v>
      </c>
      <c r="H73" s="167">
        <v>0</v>
      </c>
      <c r="I73" s="167">
        <v>0</v>
      </c>
      <c r="J73" s="167">
        <v>0</v>
      </c>
      <c r="K73" s="168">
        <v>0</v>
      </c>
      <c r="L73" s="168">
        <v>0</v>
      </c>
      <c r="M73" s="246">
        <v>493.35</v>
      </c>
      <c r="N73" s="171">
        <v>136.08</v>
      </c>
      <c r="O73" s="171">
        <v>76.92</v>
      </c>
      <c r="P73" s="851">
        <v>0</v>
      </c>
      <c r="Q73" s="94"/>
      <c r="R73" s="46"/>
      <c r="S73" s="94"/>
      <c r="T73" s="46"/>
      <c r="U73" s="46"/>
      <c r="V73" s="46"/>
      <c r="W73" s="46"/>
      <c r="X73" s="46"/>
    </row>
    <row r="74" spans="1:24" ht="13.5" customHeight="1" thickBot="1">
      <c r="A74" s="259" t="s">
        <v>3</v>
      </c>
      <c r="B74" s="235">
        <v>0</v>
      </c>
      <c r="C74" s="235">
        <v>0</v>
      </c>
      <c r="D74" s="236">
        <v>727.1</v>
      </c>
      <c r="E74" s="236">
        <v>52.34</v>
      </c>
      <c r="F74" s="200">
        <v>182.92</v>
      </c>
      <c r="G74" s="200">
        <v>51.51</v>
      </c>
      <c r="H74" s="201">
        <v>0</v>
      </c>
      <c r="I74" s="201">
        <v>0</v>
      </c>
      <c r="J74" s="201">
        <v>0</v>
      </c>
      <c r="K74" s="202">
        <v>0</v>
      </c>
      <c r="L74" s="218">
        <v>13.88</v>
      </c>
      <c r="M74" s="199">
        <v>390.64</v>
      </c>
      <c r="N74" s="200">
        <v>197.28</v>
      </c>
      <c r="O74" s="203">
        <v>84.86</v>
      </c>
      <c r="P74" s="851">
        <v>0</v>
      </c>
      <c r="Q74" s="94"/>
      <c r="R74" s="46"/>
      <c r="S74" s="94"/>
      <c r="T74" s="46"/>
      <c r="U74" s="46"/>
      <c r="V74" s="46"/>
      <c r="W74" s="46"/>
      <c r="X74" s="46"/>
    </row>
    <row r="75" spans="1:24" ht="13.5" thickBot="1">
      <c r="A75" s="777" t="s">
        <v>9</v>
      </c>
      <c r="B75" s="869">
        <f>B73+B74</f>
        <v>0</v>
      </c>
      <c r="C75" s="870">
        <f>C73+C74</f>
        <v>0</v>
      </c>
      <c r="D75" s="870">
        <f>D73+D74</f>
        <v>1272.0500000000002</v>
      </c>
      <c r="E75" s="870">
        <f>SUM(E72:E74)</f>
        <v>62.43000000000001</v>
      </c>
      <c r="F75" s="870">
        <f>SUM(F72:F74)</f>
        <v>565.2299999999999</v>
      </c>
      <c r="G75" s="870">
        <f>SUM(G72:G74)</f>
        <v>123.81</v>
      </c>
      <c r="H75" s="871">
        <f>H73+H74</f>
        <v>0</v>
      </c>
      <c r="I75" s="871">
        <f>I73+I74</f>
        <v>0</v>
      </c>
      <c r="J75" s="871">
        <f>J73+J74</f>
        <v>0</v>
      </c>
      <c r="K75" s="871">
        <f>K73+K74</f>
        <v>0</v>
      </c>
      <c r="L75" s="871">
        <f>L73+L74</f>
        <v>13.88</v>
      </c>
      <c r="M75" s="871">
        <f>SUM(M72:M74)</f>
        <v>958.6</v>
      </c>
      <c r="N75" s="871">
        <f>SUM(N72:N74)</f>
        <v>336.36</v>
      </c>
      <c r="O75" s="872">
        <f>SUM(O72:O74)</f>
        <v>176.18</v>
      </c>
      <c r="P75" s="800">
        <v>0</v>
      </c>
      <c r="Q75" s="94"/>
      <c r="R75" s="46"/>
      <c r="S75" s="94"/>
      <c r="T75" s="46"/>
      <c r="U75" s="46"/>
      <c r="V75" s="46"/>
      <c r="W75" s="46"/>
      <c r="X75" s="46"/>
    </row>
    <row r="76" spans="1:24" ht="18.75" thickBot="1">
      <c r="A76" s="219"/>
      <c r="B76" s="326" t="s">
        <v>172</v>
      </c>
      <c r="C76" s="219"/>
      <c r="D76" s="219"/>
      <c r="E76" s="219"/>
      <c r="F76" s="214"/>
      <c r="G76" s="214"/>
      <c r="H76" s="214"/>
      <c r="I76" s="214"/>
      <c r="J76" s="52"/>
      <c r="K76" s="217"/>
      <c r="L76" s="217"/>
      <c r="M76" s="217"/>
      <c r="N76" s="18"/>
      <c r="O76" s="18"/>
      <c r="Q76" s="94"/>
      <c r="R76" s="46"/>
      <c r="S76" s="94"/>
      <c r="T76" s="46"/>
      <c r="U76" s="46"/>
      <c r="V76" s="46"/>
      <c r="W76" s="46"/>
      <c r="X76" s="46"/>
    </row>
    <row r="77" spans="1:24" ht="34.5" customHeight="1" thickBot="1">
      <c r="A77" s="1419" t="s">
        <v>14</v>
      </c>
      <c r="B77" s="1412" t="s">
        <v>25</v>
      </c>
      <c r="C77" s="1412"/>
      <c r="D77" s="1412"/>
      <c r="E77" s="1412"/>
      <c r="F77" s="1404" t="s">
        <v>15</v>
      </c>
      <c r="G77" s="1406" t="s">
        <v>0</v>
      </c>
      <c r="H77" s="1420" t="s">
        <v>26</v>
      </c>
      <c r="I77" s="1420"/>
      <c r="J77" s="1420"/>
      <c r="K77" s="1420"/>
      <c r="L77" s="1420"/>
      <c r="M77" s="1399" t="s">
        <v>205</v>
      </c>
      <c r="N77" s="775" t="s">
        <v>1</v>
      </c>
      <c r="O77" s="776" t="s">
        <v>29</v>
      </c>
      <c r="P77" s="1160" t="s">
        <v>210</v>
      </c>
      <c r="Q77" s="94"/>
      <c r="R77" s="46"/>
      <c r="S77" s="94"/>
      <c r="T77" s="46"/>
      <c r="U77" s="46"/>
      <c r="V77" s="46"/>
      <c r="W77" s="46"/>
      <c r="X77" s="46"/>
    </row>
    <row r="78" spans="1:24" ht="25.5" customHeight="1" thickBot="1">
      <c r="A78" s="1410"/>
      <c r="B78" s="833" t="s">
        <v>18</v>
      </c>
      <c r="C78" s="834" t="s">
        <v>19</v>
      </c>
      <c r="D78" s="834" t="s">
        <v>11</v>
      </c>
      <c r="E78" s="834" t="s">
        <v>20</v>
      </c>
      <c r="F78" s="1405"/>
      <c r="G78" s="1407"/>
      <c r="H78" s="814" t="s">
        <v>13</v>
      </c>
      <c r="I78" s="814" t="s">
        <v>12</v>
      </c>
      <c r="J78" s="814" t="s">
        <v>21</v>
      </c>
      <c r="K78" s="815" t="s">
        <v>22</v>
      </c>
      <c r="L78" s="820" t="s">
        <v>23</v>
      </c>
      <c r="M78" s="1400"/>
      <c r="N78" s="817" t="s">
        <v>189</v>
      </c>
      <c r="O78" s="817" t="s">
        <v>189</v>
      </c>
      <c r="P78" s="818" t="s">
        <v>189</v>
      </c>
      <c r="Q78" s="94"/>
      <c r="R78" s="46"/>
      <c r="S78" s="94"/>
      <c r="T78" s="46"/>
      <c r="U78" s="46"/>
      <c r="V78" s="46"/>
      <c r="W78" s="46"/>
      <c r="X78" s="46"/>
    </row>
    <row r="79" spans="1:24" ht="13.5" customHeight="1">
      <c r="A79" s="227" t="s">
        <v>8</v>
      </c>
      <c r="B79" s="223">
        <v>22</v>
      </c>
      <c r="C79" s="1088">
        <v>0</v>
      </c>
      <c r="D79" s="1088">
        <v>11.56</v>
      </c>
      <c r="E79" s="1088">
        <v>266.96</v>
      </c>
      <c r="F79" s="249">
        <v>139.23</v>
      </c>
      <c r="G79" s="1170">
        <v>56.92</v>
      </c>
      <c r="H79" s="53">
        <v>50</v>
      </c>
      <c r="I79" s="250">
        <v>80</v>
      </c>
      <c r="J79" s="250">
        <v>0</v>
      </c>
      <c r="K79" s="251">
        <v>0</v>
      </c>
      <c r="L79" s="819">
        <v>35.19</v>
      </c>
      <c r="M79" s="252">
        <v>265.5</v>
      </c>
      <c r="N79" s="253">
        <v>160.54</v>
      </c>
      <c r="O79" s="249">
        <v>64.8</v>
      </c>
      <c r="P79" s="251">
        <v>0</v>
      </c>
      <c r="Q79" s="94"/>
      <c r="R79" s="46"/>
      <c r="S79" s="94"/>
      <c r="T79" s="46"/>
      <c r="U79" s="46"/>
      <c r="V79" s="46"/>
      <c r="W79" s="46"/>
      <c r="X79" s="46"/>
    </row>
    <row r="80" spans="1:24" ht="13.5" customHeight="1">
      <c r="A80" s="234" t="s">
        <v>3</v>
      </c>
      <c r="B80" s="1089">
        <v>32.15</v>
      </c>
      <c r="C80" s="1090">
        <v>0</v>
      </c>
      <c r="D80" s="1090">
        <v>0</v>
      </c>
      <c r="E80" s="1090">
        <v>344.91</v>
      </c>
      <c r="F80" s="246">
        <v>142.85</v>
      </c>
      <c r="G80" s="253">
        <v>56.92</v>
      </c>
      <c r="H80" s="254">
        <v>31.68</v>
      </c>
      <c r="I80" s="254">
        <v>120.2</v>
      </c>
      <c r="J80" s="254">
        <v>0</v>
      </c>
      <c r="K80" s="255">
        <v>0</v>
      </c>
      <c r="L80" s="256">
        <v>30.42</v>
      </c>
      <c r="M80" s="257">
        <v>250</v>
      </c>
      <c r="N80" s="246">
        <v>194.96</v>
      </c>
      <c r="O80" s="258">
        <v>68.4</v>
      </c>
      <c r="P80" s="254">
        <v>0</v>
      </c>
      <c r="Q80" s="94"/>
      <c r="R80" s="46"/>
      <c r="S80" s="94"/>
      <c r="T80" s="46"/>
      <c r="U80" s="46"/>
      <c r="V80" s="46"/>
      <c r="W80" s="46"/>
      <c r="X80" s="46"/>
    </row>
    <row r="81" spans="1:24" ht="13.5" customHeight="1">
      <c r="A81" s="234" t="s">
        <v>5</v>
      </c>
      <c r="B81" s="1089">
        <v>75</v>
      </c>
      <c r="C81" s="1090">
        <v>0</v>
      </c>
      <c r="D81" s="1090">
        <v>0</v>
      </c>
      <c r="E81" s="1090">
        <v>133.26</v>
      </c>
      <c r="F81" s="246">
        <v>186.47</v>
      </c>
      <c r="G81" s="246">
        <v>56.83</v>
      </c>
      <c r="H81" s="254">
        <v>0</v>
      </c>
      <c r="I81" s="254">
        <v>40.8</v>
      </c>
      <c r="J81" s="254">
        <v>0</v>
      </c>
      <c r="K81" s="255">
        <v>0</v>
      </c>
      <c r="L81" s="256">
        <v>36.11</v>
      </c>
      <c r="M81" s="257">
        <v>263</v>
      </c>
      <c r="N81" s="246">
        <v>145.98</v>
      </c>
      <c r="O81" s="258">
        <v>57.6</v>
      </c>
      <c r="P81" s="254">
        <v>0</v>
      </c>
      <c r="Q81" s="94"/>
      <c r="R81" s="46"/>
      <c r="S81" s="94"/>
      <c r="T81" s="46"/>
      <c r="U81" s="46"/>
      <c r="V81" s="46"/>
      <c r="W81" s="46"/>
      <c r="X81" s="46"/>
    </row>
    <row r="82" spans="1:24" ht="13.5" customHeight="1" thickBot="1">
      <c r="A82" s="259" t="s">
        <v>6</v>
      </c>
      <c r="B82" s="223">
        <v>0</v>
      </c>
      <c r="C82" s="223">
        <v>0</v>
      </c>
      <c r="D82" s="223">
        <v>0</v>
      </c>
      <c r="E82" s="223">
        <v>100.48</v>
      </c>
      <c r="F82" s="211">
        <v>103.91</v>
      </c>
      <c r="G82" s="211">
        <v>43.73</v>
      </c>
      <c r="H82" s="260">
        <v>0</v>
      </c>
      <c r="I82" s="260">
        <v>0</v>
      </c>
      <c r="J82" s="260">
        <v>0</v>
      </c>
      <c r="K82" s="261">
        <v>0</v>
      </c>
      <c r="L82" s="261">
        <v>0</v>
      </c>
      <c r="M82" s="262">
        <v>177.55</v>
      </c>
      <c r="N82" s="211">
        <v>93.84</v>
      </c>
      <c r="O82" s="56">
        <v>36</v>
      </c>
      <c r="P82" s="254">
        <v>0</v>
      </c>
      <c r="Q82" s="94"/>
      <c r="R82" s="46"/>
      <c r="S82" s="94"/>
      <c r="T82" s="46"/>
      <c r="U82" s="46"/>
      <c r="V82" s="46"/>
      <c r="W82" s="46"/>
      <c r="X82" s="46"/>
    </row>
    <row r="83" spans="1:24" ht="13.5" thickBot="1">
      <c r="A83" s="204" t="s">
        <v>9</v>
      </c>
      <c r="B83" s="225">
        <f>SUM(B79:B82)</f>
        <v>129.15</v>
      </c>
      <c r="C83" s="238">
        <f>SUM(C79:C82)</f>
        <v>0</v>
      </c>
      <c r="D83" s="238">
        <f>SUM(D79:D81)</f>
        <v>11.56</v>
      </c>
      <c r="E83" s="238">
        <f>SUM(E79:E82)</f>
        <v>845.61</v>
      </c>
      <c r="F83" s="247">
        <f>SUM(F79:F82)</f>
        <v>572.4599999999999</v>
      </c>
      <c r="G83" s="247">
        <f>SUM(G79:G82)</f>
        <v>214.4</v>
      </c>
      <c r="H83" s="247">
        <f>SUM(H79:H82)</f>
        <v>81.68</v>
      </c>
      <c r="I83" s="247">
        <f>SUM(I79:I82)</f>
        <v>241</v>
      </c>
      <c r="J83" s="247">
        <f>SUM(J79:J81)</f>
        <v>0</v>
      </c>
      <c r="K83" s="247">
        <f aca="true" t="shared" si="11" ref="K83:P83">SUM(K79:K82)</f>
        <v>0</v>
      </c>
      <c r="L83" s="263">
        <f t="shared" si="11"/>
        <v>101.72</v>
      </c>
      <c r="M83" s="205">
        <f t="shared" si="11"/>
        <v>956.05</v>
      </c>
      <c r="N83" s="247">
        <f t="shared" si="11"/>
        <v>595.32</v>
      </c>
      <c r="O83" s="248">
        <f t="shared" si="11"/>
        <v>226.79999999999998</v>
      </c>
      <c r="P83" s="241">
        <f t="shared" si="11"/>
        <v>0</v>
      </c>
      <c r="Q83" s="94"/>
      <c r="R83" s="46"/>
      <c r="S83" s="94"/>
      <c r="T83" s="46"/>
      <c r="U83" s="46"/>
      <c r="V83" s="46"/>
      <c r="W83" s="46"/>
      <c r="X83" s="46"/>
    </row>
    <row r="84" spans="1:24" ht="18.75" thickBot="1">
      <c r="A84" s="219"/>
      <c r="B84" s="326" t="s">
        <v>173</v>
      </c>
      <c r="C84" s="219"/>
      <c r="D84" s="219"/>
      <c r="E84" s="219"/>
      <c r="F84" s="214"/>
      <c r="G84" s="214"/>
      <c r="H84" s="214"/>
      <c r="I84" s="214"/>
      <c r="J84" s="52"/>
      <c r="K84" s="217"/>
      <c r="L84" s="217"/>
      <c r="M84" s="217"/>
      <c r="N84" s="18"/>
      <c r="O84" s="18"/>
      <c r="Q84" s="94"/>
      <c r="R84" s="46"/>
      <c r="S84" s="94"/>
      <c r="T84" s="46"/>
      <c r="U84" s="46"/>
      <c r="V84" s="46"/>
      <c r="W84" s="46"/>
      <c r="X84" s="46"/>
    </row>
    <row r="85" spans="1:24" ht="34.5" customHeight="1" thickBot="1">
      <c r="A85" s="1409" t="s">
        <v>14</v>
      </c>
      <c r="B85" s="1411" t="s">
        <v>25</v>
      </c>
      <c r="C85" s="1411"/>
      <c r="D85" s="1411"/>
      <c r="E85" s="1411"/>
      <c r="F85" s="1404" t="s">
        <v>15</v>
      </c>
      <c r="G85" s="1406" t="s">
        <v>0</v>
      </c>
      <c r="H85" s="1408" t="s">
        <v>26</v>
      </c>
      <c r="I85" s="1408"/>
      <c r="J85" s="1408"/>
      <c r="K85" s="1408"/>
      <c r="L85" s="1408"/>
      <c r="M85" s="1399" t="s">
        <v>205</v>
      </c>
      <c r="N85" s="775" t="s">
        <v>1</v>
      </c>
      <c r="O85" s="776" t="s">
        <v>29</v>
      </c>
      <c r="P85" s="1160" t="s">
        <v>210</v>
      </c>
      <c r="Q85" s="94"/>
      <c r="R85" s="46"/>
      <c r="S85" s="94"/>
      <c r="T85" s="46"/>
      <c r="U85" s="46"/>
      <c r="V85" s="46"/>
      <c r="W85" s="46"/>
      <c r="X85" s="46"/>
    </row>
    <row r="86" spans="1:24" ht="20.25" thickBot="1">
      <c r="A86" s="1410"/>
      <c r="B86" s="812" t="s">
        <v>18</v>
      </c>
      <c r="C86" s="813" t="s">
        <v>19</v>
      </c>
      <c r="D86" s="813" t="s">
        <v>11</v>
      </c>
      <c r="E86" s="813" t="s">
        <v>20</v>
      </c>
      <c r="F86" s="1405"/>
      <c r="G86" s="1407"/>
      <c r="H86" s="814" t="s">
        <v>13</v>
      </c>
      <c r="I86" s="814" t="s">
        <v>12</v>
      </c>
      <c r="J86" s="814" t="s">
        <v>21</v>
      </c>
      <c r="K86" s="815" t="s">
        <v>22</v>
      </c>
      <c r="L86" s="816" t="s">
        <v>23</v>
      </c>
      <c r="M86" s="1400"/>
      <c r="N86" s="817" t="s">
        <v>189</v>
      </c>
      <c r="O86" s="817" t="s">
        <v>189</v>
      </c>
      <c r="P86" s="818" t="s">
        <v>189</v>
      </c>
      <c r="Q86" s="94"/>
      <c r="R86" s="46"/>
      <c r="S86" s="94"/>
      <c r="T86" s="46"/>
      <c r="U86" s="46"/>
      <c r="V86" s="46"/>
      <c r="W86" s="46"/>
      <c r="X86" s="46"/>
    </row>
    <row r="87" spans="1:24" ht="13.5" thickBot="1">
      <c r="A87" s="220" t="s">
        <v>8</v>
      </c>
      <c r="B87" s="209">
        <v>58.93</v>
      </c>
      <c r="C87" s="210">
        <v>943.5</v>
      </c>
      <c r="D87" s="210">
        <v>0</v>
      </c>
      <c r="E87" s="210">
        <v>0</v>
      </c>
      <c r="F87" s="162">
        <v>37.66</v>
      </c>
      <c r="G87" s="162">
        <v>31.88</v>
      </c>
      <c r="H87" s="158">
        <v>0</v>
      </c>
      <c r="I87" s="158">
        <v>0</v>
      </c>
      <c r="J87" s="158">
        <v>0</v>
      </c>
      <c r="K87" s="159">
        <v>0</v>
      </c>
      <c r="L87" s="160">
        <v>0</v>
      </c>
      <c r="M87" s="211">
        <v>545</v>
      </c>
      <c r="N87" s="162">
        <v>432</v>
      </c>
      <c r="O87" s="163">
        <v>26.8</v>
      </c>
      <c r="P87" s="251">
        <v>0</v>
      </c>
      <c r="Q87" s="94"/>
      <c r="R87" s="46"/>
      <c r="S87" s="94"/>
      <c r="T87" s="46"/>
      <c r="U87" s="46"/>
      <c r="V87" s="46"/>
      <c r="W87" s="46"/>
      <c r="X87" s="46"/>
    </row>
    <row r="88" spans="1:24" ht="13.5" thickBot="1">
      <c r="A88" s="777" t="s">
        <v>9</v>
      </c>
      <c r="B88" s="798">
        <f aca="true" t="shared" si="12" ref="B88:O88">B87</f>
        <v>58.93</v>
      </c>
      <c r="C88" s="798">
        <f t="shared" si="12"/>
        <v>943.5</v>
      </c>
      <c r="D88" s="798">
        <f t="shared" si="12"/>
        <v>0</v>
      </c>
      <c r="E88" s="798">
        <f t="shared" si="12"/>
        <v>0</v>
      </c>
      <c r="F88" s="778">
        <f t="shared" si="12"/>
        <v>37.66</v>
      </c>
      <c r="G88" s="778">
        <f t="shared" si="12"/>
        <v>31.88</v>
      </c>
      <c r="H88" s="778">
        <f t="shared" si="12"/>
        <v>0</v>
      </c>
      <c r="I88" s="778">
        <f t="shared" si="12"/>
        <v>0</v>
      </c>
      <c r="J88" s="778">
        <f t="shared" si="12"/>
        <v>0</v>
      </c>
      <c r="K88" s="778">
        <f t="shared" si="12"/>
        <v>0</v>
      </c>
      <c r="L88" s="778">
        <f t="shared" si="12"/>
        <v>0</v>
      </c>
      <c r="M88" s="778">
        <f t="shared" si="12"/>
        <v>545</v>
      </c>
      <c r="N88" s="778">
        <f t="shared" si="12"/>
        <v>432</v>
      </c>
      <c r="O88" s="799">
        <f t="shared" si="12"/>
        <v>26.8</v>
      </c>
      <c r="P88" s="800">
        <v>0</v>
      </c>
      <c r="Q88" s="94"/>
      <c r="R88" s="46"/>
      <c r="S88" s="94"/>
      <c r="T88" s="46"/>
      <c r="U88" s="46"/>
      <c r="V88" s="46"/>
      <c r="W88" s="46"/>
      <c r="X88" s="46"/>
    </row>
    <row r="89" spans="1:24" ht="18.75" thickBot="1">
      <c r="A89" s="219"/>
      <c r="B89" s="326" t="s">
        <v>60</v>
      </c>
      <c r="C89" s="219"/>
      <c r="D89" s="1091"/>
      <c r="E89" s="219"/>
      <c r="F89" s="214"/>
      <c r="G89" s="214"/>
      <c r="H89" s="214"/>
      <c r="I89" s="214"/>
      <c r="J89" s="52"/>
      <c r="K89" s="217"/>
      <c r="L89" s="217"/>
      <c r="M89" s="217"/>
      <c r="N89" s="18"/>
      <c r="O89" s="18"/>
      <c r="Q89" s="94"/>
      <c r="R89" s="46"/>
      <c r="S89" s="94"/>
      <c r="T89" s="46"/>
      <c r="U89" s="46"/>
      <c r="V89" s="46"/>
      <c r="W89" s="46"/>
      <c r="X89" s="46"/>
    </row>
    <row r="90" spans="1:24" ht="35.25" customHeight="1" thickBot="1">
      <c r="A90" s="1419" t="s">
        <v>14</v>
      </c>
      <c r="B90" s="1412" t="s">
        <v>25</v>
      </c>
      <c r="C90" s="1412"/>
      <c r="D90" s="1412"/>
      <c r="E90" s="1412"/>
      <c r="F90" s="1404" t="s">
        <v>15</v>
      </c>
      <c r="G90" s="1406" t="s">
        <v>0</v>
      </c>
      <c r="H90" s="1420" t="s">
        <v>26</v>
      </c>
      <c r="I90" s="1420"/>
      <c r="J90" s="1420"/>
      <c r="K90" s="1420"/>
      <c r="L90" s="1420"/>
      <c r="M90" s="1399" t="s">
        <v>205</v>
      </c>
      <c r="N90" s="775" t="s">
        <v>1</v>
      </c>
      <c r="O90" s="776" t="s">
        <v>29</v>
      </c>
      <c r="P90" s="1160" t="s">
        <v>210</v>
      </c>
      <c r="Q90" s="94"/>
      <c r="R90" s="46"/>
      <c r="S90" s="94"/>
      <c r="T90" s="46"/>
      <c r="U90" s="46"/>
      <c r="V90" s="46"/>
      <c r="W90" s="46"/>
      <c r="X90" s="46"/>
    </row>
    <row r="91" spans="1:24" ht="20.25" thickBot="1">
      <c r="A91" s="1410"/>
      <c r="B91" s="833" t="s">
        <v>18</v>
      </c>
      <c r="C91" s="834" t="s">
        <v>19</v>
      </c>
      <c r="D91" s="834" t="s">
        <v>11</v>
      </c>
      <c r="E91" s="834" t="s">
        <v>20</v>
      </c>
      <c r="F91" s="1405"/>
      <c r="G91" s="1407"/>
      <c r="H91" s="814" t="s">
        <v>13</v>
      </c>
      <c r="I91" s="814" t="s">
        <v>12</v>
      </c>
      <c r="J91" s="814" t="s">
        <v>21</v>
      </c>
      <c r="K91" s="815" t="s">
        <v>22</v>
      </c>
      <c r="L91" s="820" t="s">
        <v>23</v>
      </c>
      <c r="M91" s="1400"/>
      <c r="N91" s="817" t="s">
        <v>189</v>
      </c>
      <c r="O91" s="817" t="s">
        <v>189</v>
      </c>
      <c r="P91" s="818" t="s">
        <v>189</v>
      </c>
      <c r="Q91" s="94"/>
      <c r="R91" s="46"/>
      <c r="S91" s="94"/>
      <c r="T91" s="46"/>
      <c r="U91" s="46"/>
      <c r="V91" s="46"/>
      <c r="W91" s="46"/>
      <c r="X91" s="46"/>
    </row>
    <row r="92" spans="1:24" ht="13.5" thickBot="1">
      <c r="A92" s="208" t="s">
        <v>8</v>
      </c>
      <c r="B92" s="223">
        <v>0</v>
      </c>
      <c r="C92" s="1088">
        <v>0</v>
      </c>
      <c r="D92" s="1088">
        <v>0</v>
      </c>
      <c r="E92" s="1088">
        <v>0</v>
      </c>
      <c r="F92" s="249">
        <v>0</v>
      </c>
      <c r="G92" s="253">
        <v>5.29</v>
      </c>
      <c r="H92" s="53">
        <v>0</v>
      </c>
      <c r="I92" s="250">
        <v>0</v>
      </c>
      <c r="J92" s="250">
        <v>0</v>
      </c>
      <c r="K92" s="251">
        <v>0</v>
      </c>
      <c r="L92" s="819">
        <v>0</v>
      </c>
      <c r="M92" s="252">
        <v>18.68</v>
      </c>
      <c r="N92" s="253">
        <v>0</v>
      </c>
      <c r="O92" s="249">
        <v>2.8</v>
      </c>
      <c r="P92" s="251">
        <v>0</v>
      </c>
      <c r="Q92" s="94"/>
      <c r="R92" s="46"/>
      <c r="S92" s="94"/>
      <c r="T92" s="46"/>
      <c r="U92" s="46"/>
      <c r="V92" s="46"/>
      <c r="W92" s="46"/>
      <c r="X92" s="46"/>
    </row>
    <row r="93" spans="1:24" ht="13.5" thickBot="1">
      <c r="A93" s="777" t="s">
        <v>9</v>
      </c>
      <c r="B93" s="869">
        <f aca="true" t="shared" si="13" ref="B93:P93">SUM(B92:B92)</f>
        <v>0</v>
      </c>
      <c r="C93" s="870">
        <f t="shared" si="13"/>
        <v>0</v>
      </c>
      <c r="D93" s="870">
        <f t="shared" si="13"/>
        <v>0</v>
      </c>
      <c r="E93" s="870">
        <f t="shared" si="13"/>
        <v>0</v>
      </c>
      <c r="F93" s="871">
        <f t="shared" si="13"/>
        <v>0</v>
      </c>
      <c r="G93" s="871">
        <f t="shared" si="13"/>
        <v>5.29</v>
      </c>
      <c r="H93" s="871">
        <f t="shared" si="13"/>
        <v>0</v>
      </c>
      <c r="I93" s="871">
        <f t="shared" si="13"/>
        <v>0</v>
      </c>
      <c r="J93" s="871">
        <f t="shared" si="13"/>
        <v>0</v>
      </c>
      <c r="K93" s="871">
        <f t="shared" si="13"/>
        <v>0</v>
      </c>
      <c r="L93" s="873">
        <f t="shared" si="13"/>
        <v>0</v>
      </c>
      <c r="M93" s="778">
        <f t="shared" si="13"/>
        <v>18.68</v>
      </c>
      <c r="N93" s="871">
        <f t="shared" si="13"/>
        <v>0</v>
      </c>
      <c r="O93" s="872">
        <f t="shared" si="13"/>
        <v>2.8</v>
      </c>
      <c r="P93" s="800">
        <f t="shared" si="13"/>
        <v>0</v>
      </c>
      <c r="Q93" s="94"/>
      <c r="R93" s="46"/>
      <c r="S93" s="94"/>
      <c r="T93" s="46"/>
      <c r="U93" s="46"/>
      <c r="V93" s="46"/>
      <c r="W93" s="46"/>
      <c r="X93" s="46"/>
    </row>
    <row r="94" spans="1:24" ht="18.75" customHeight="1" thickBot="1">
      <c r="A94" s="219"/>
      <c r="B94" s="326" t="s">
        <v>174</v>
      </c>
      <c r="C94" s="219"/>
      <c r="D94" s="219"/>
      <c r="E94" s="219"/>
      <c r="F94" s="214"/>
      <c r="G94" s="214"/>
      <c r="H94" s="214"/>
      <c r="I94" s="214"/>
      <c r="J94" s="52"/>
      <c r="K94" s="217"/>
      <c r="L94" s="217"/>
      <c r="M94" s="217"/>
      <c r="N94" s="18"/>
      <c r="O94" s="18"/>
      <c r="Q94" s="94"/>
      <c r="R94" s="46"/>
      <c r="S94" s="94"/>
      <c r="T94" s="46"/>
      <c r="U94" s="46"/>
      <c r="V94" s="46"/>
      <c r="W94" s="46"/>
      <c r="X94" s="46"/>
    </row>
    <row r="95" spans="1:24" ht="34.5" customHeight="1" thickBot="1">
      <c r="A95" s="1409" t="s">
        <v>14</v>
      </c>
      <c r="B95" s="1412" t="s">
        <v>25</v>
      </c>
      <c r="C95" s="1412"/>
      <c r="D95" s="1412"/>
      <c r="E95" s="1412"/>
      <c r="F95" s="1404" t="s">
        <v>15</v>
      </c>
      <c r="G95" s="1406" t="s">
        <v>0</v>
      </c>
      <c r="H95" s="1408" t="s">
        <v>26</v>
      </c>
      <c r="I95" s="1408"/>
      <c r="J95" s="1408"/>
      <c r="K95" s="1408"/>
      <c r="L95" s="1408"/>
      <c r="M95" s="1399" t="s">
        <v>205</v>
      </c>
      <c r="N95" s="775" t="s">
        <v>1</v>
      </c>
      <c r="O95" s="776" t="s">
        <v>29</v>
      </c>
      <c r="P95" s="1160" t="s">
        <v>210</v>
      </c>
      <c r="Q95" s="94"/>
      <c r="R95" s="46"/>
      <c r="S95" s="94"/>
      <c r="T95" s="46"/>
      <c r="U95" s="46"/>
      <c r="V95" s="46"/>
      <c r="W95" s="46"/>
      <c r="X95" s="46"/>
    </row>
    <row r="96" spans="1:24" ht="24" customHeight="1" thickBot="1">
      <c r="A96" s="1410"/>
      <c r="B96" s="833" t="s">
        <v>18</v>
      </c>
      <c r="C96" s="834" t="s">
        <v>19</v>
      </c>
      <c r="D96" s="834" t="s">
        <v>11</v>
      </c>
      <c r="E96" s="834" t="s">
        <v>20</v>
      </c>
      <c r="F96" s="1405"/>
      <c r="G96" s="1407"/>
      <c r="H96" s="814" t="s">
        <v>13</v>
      </c>
      <c r="I96" s="814" t="s">
        <v>12</v>
      </c>
      <c r="J96" s="814" t="s">
        <v>21</v>
      </c>
      <c r="K96" s="815" t="s">
        <v>22</v>
      </c>
      <c r="L96" s="816" t="s">
        <v>23</v>
      </c>
      <c r="M96" s="1400"/>
      <c r="N96" s="817" t="s">
        <v>189</v>
      </c>
      <c r="O96" s="817" t="s">
        <v>189</v>
      </c>
      <c r="P96" s="818" t="s">
        <v>189</v>
      </c>
      <c r="Q96" s="94"/>
      <c r="R96" s="46"/>
      <c r="S96" s="94"/>
      <c r="T96" s="46"/>
      <c r="U96" s="46"/>
      <c r="V96" s="46"/>
      <c r="W96" s="46"/>
      <c r="X96" s="46"/>
    </row>
    <row r="97" spans="1:24" ht="15" customHeight="1" thickBot="1">
      <c r="A97" s="220" t="s">
        <v>8</v>
      </c>
      <c r="B97" s="155">
        <v>0</v>
      </c>
      <c r="C97" s="156">
        <v>0</v>
      </c>
      <c r="D97" s="156">
        <v>0</v>
      </c>
      <c r="E97" s="156">
        <v>0</v>
      </c>
      <c r="F97" s="162">
        <v>16.18</v>
      </c>
      <c r="G97" s="162">
        <v>9.9</v>
      </c>
      <c r="H97" s="158">
        <v>0</v>
      </c>
      <c r="I97" s="158">
        <v>0</v>
      </c>
      <c r="J97" s="158">
        <v>0</v>
      </c>
      <c r="K97" s="159">
        <v>0</v>
      </c>
      <c r="L97" s="160">
        <v>0</v>
      </c>
      <c r="M97" s="211">
        <v>37.72</v>
      </c>
      <c r="N97" s="162">
        <v>0</v>
      </c>
      <c r="O97" s="163">
        <v>14.4</v>
      </c>
      <c r="P97" s="251">
        <v>0</v>
      </c>
      <c r="Q97" s="94"/>
      <c r="R97" s="46"/>
      <c r="S97" s="94"/>
      <c r="T97" s="46"/>
      <c r="U97" s="46"/>
      <c r="V97" s="46"/>
      <c r="W97" s="46"/>
      <c r="X97" s="46"/>
    </row>
    <row r="98" spans="1:24" ht="12.75" customHeight="1" thickBot="1">
      <c r="A98" s="777" t="s">
        <v>9</v>
      </c>
      <c r="B98" s="869">
        <f aca="true" t="shared" si="14" ref="B98:O98">B97</f>
        <v>0</v>
      </c>
      <c r="C98" s="869">
        <f t="shared" si="14"/>
        <v>0</v>
      </c>
      <c r="D98" s="869">
        <f t="shared" si="14"/>
        <v>0</v>
      </c>
      <c r="E98" s="869">
        <f t="shared" si="14"/>
        <v>0</v>
      </c>
      <c r="F98" s="778">
        <f t="shared" si="14"/>
        <v>16.18</v>
      </c>
      <c r="G98" s="778">
        <f t="shared" si="14"/>
        <v>9.9</v>
      </c>
      <c r="H98" s="778">
        <f t="shared" si="14"/>
        <v>0</v>
      </c>
      <c r="I98" s="778">
        <f t="shared" si="14"/>
        <v>0</v>
      </c>
      <c r="J98" s="778">
        <f t="shared" si="14"/>
        <v>0</v>
      </c>
      <c r="K98" s="778">
        <f t="shared" si="14"/>
        <v>0</v>
      </c>
      <c r="L98" s="778">
        <f t="shared" si="14"/>
        <v>0</v>
      </c>
      <c r="M98" s="778">
        <f t="shared" si="14"/>
        <v>37.72</v>
      </c>
      <c r="N98" s="778">
        <f t="shared" si="14"/>
        <v>0</v>
      </c>
      <c r="O98" s="799">
        <f t="shared" si="14"/>
        <v>14.4</v>
      </c>
      <c r="P98" s="800">
        <v>0</v>
      </c>
      <c r="Q98" s="94"/>
      <c r="R98" s="46"/>
      <c r="S98" s="94"/>
      <c r="T98" s="46"/>
      <c r="U98" s="46"/>
      <c r="V98" s="46"/>
      <c r="W98" s="46"/>
      <c r="X98" s="46"/>
    </row>
    <row r="99" spans="1:24" ht="18.75" customHeight="1" thickBot="1">
      <c r="A99" s="219"/>
      <c r="B99" s="326" t="s">
        <v>175</v>
      </c>
      <c r="C99" s="219"/>
      <c r="D99" s="219"/>
      <c r="E99" s="219"/>
      <c r="F99" s="214"/>
      <c r="G99" s="214"/>
      <c r="H99" s="214"/>
      <c r="I99" s="214"/>
      <c r="J99" s="52"/>
      <c r="K99" s="217"/>
      <c r="L99" s="217"/>
      <c r="M99" s="217"/>
      <c r="N99" s="18"/>
      <c r="O99" s="18"/>
      <c r="Q99" s="94"/>
      <c r="R99" s="46"/>
      <c r="S99" s="94"/>
      <c r="T99" s="46"/>
      <c r="U99" s="46"/>
      <c r="V99" s="46"/>
      <c r="W99" s="46"/>
      <c r="X99" s="46"/>
    </row>
    <row r="100" spans="1:24" ht="33" customHeight="1" thickBot="1">
      <c r="A100" s="1409" t="s">
        <v>14</v>
      </c>
      <c r="B100" s="1412" t="s">
        <v>25</v>
      </c>
      <c r="C100" s="1412"/>
      <c r="D100" s="1412"/>
      <c r="E100" s="1412"/>
      <c r="F100" s="1404" t="s">
        <v>15</v>
      </c>
      <c r="G100" s="1406" t="s">
        <v>0</v>
      </c>
      <c r="H100" s="1408" t="s">
        <v>26</v>
      </c>
      <c r="I100" s="1408"/>
      <c r="J100" s="1408"/>
      <c r="K100" s="1408"/>
      <c r="L100" s="1408"/>
      <c r="M100" s="1399" t="s">
        <v>205</v>
      </c>
      <c r="N100" s="775" t="s">
        <v>1</v>
      </c>
      <c r="O100" s="776" t="s">
        <v>29</v>
      </c>
      <c r="P100" s="1160" t="s">
        <v>210</v>
      </c>
      <c r="Q100" s="94"/>
      <c r="R100" s="46"/>
      <c r="S100" s="94"/>
      <c r="T100" s="46"/>
      <c r="U100" s="46"/>
      <c r="V100" s="46"/>
      <c r="W100" s="46"/>
      <c r="X100" s="46"/>
    </row>
    <row r="101" spans="1:24" ht="24.75" customHeight="1" thickBot="1">
      <c r="A101" s="1410"/>
      <c r="B101" s="833" t="s">
        <v>18</v>
      </c>
      <c r="C101" s="834" t="s">
        <v>19</v>
      </c>
      <c r="D101" s="834" t="s">
        <v>11</v>
      </c>
      <c r="E101" s="834" t="s">
        <v>20</v>
      </c>
      <c r="F101" s="1405"/>
      <c r="G101" s="1407"/>
      <c r="H101" s="814" t="s">
        <v>13</v>
      </c>
      <c r="I101" s="814" t="s">
        <v>12</v>
      </c>
      <c r="J101" s="814" t="s">
        <v>21</v>
      </c>
      <c r="K101" s="815" t="s">
        <v>22</v>
      </c>
      <c r="L101" s="816" t="s">
        <v>23</v>
      </c>
      <c r="M101" s="1400"/>
      <c r="N101" s="817" t="s">
        <v>189</v>
      </c>
      <c r="O101" s="817" t="s">
        <v>189</v>
      </c>
      <c r="P101" s="818" t="s">
        <v>189</v>
      </c>
      <c r="Q101" s="94"/>
      <c r="R101" s="46"/>
      <c r="S101" s="94"/>
      <c r="T101" s="46"/>
      <c r="U101" s="46"/>
      <c r="V101" s="46"/>
      <c r="W101" s="46"/>
      <c r="X101" s="46"/>
    </row>
    <row r="102" spans="1:24" ht="12.75" customHeight="1" thickBot="1">
      <c r="A102" s="220" t="s">
        <v>8</v>
      </c>
      <c r="B102" s="155"/>
      <c r="C102" s="156"/>
      <c r="D102" s="156">
        <v>10.55</v>
      </c>
      <c r="E102" s="156"/>
      <c r="F102" s="162">
        <v>3.46</v>
      </c>
      <c r="G102" s="162">
        <v>10.33</v>
      </c>
      <c r="H102" s="158"/>
      <c r="I102" s="158"/>
      <c r="J102" s="158"/>
      <c r="K102" s="159"/>
      <c r="L102" s="160"/>
      <c r="M102" s="211"/>
      <c r="N102" s="162">
        <v>2.8</v>
      </c>
      <c r="O102" s="163">
        <v>19.2</v>
      </c>
      <c r="P102" s="251">
        <v>0</v>
      </c>
      <c r="Q102" s="94"/>
      <c r="R102" s="46"/>
      <c r="S102" s="94"/>
      <c r="T102" s="46"/>
      <c r="U102" s="46"/>
      <c r="V102" s="46"/>
      <c r="W102" s="46"/>
      <c r="X102" s="46"/>
    </row>
    <row r="103" spans="1:24" ht="12.75" customHeight="1" thickBot="1">
      <c r="A103" s="777" t="s">
        <v>9</v>
      </c>
      <c r="B103" s="869">
        <f aca="true" t="shared" si="15" ref="B103:O103">B102</f>
        <v>0</v>
      </c>
      <c r="C103" s="869">
        <f t="shared" si="15"/>
        <v>0</v>
      </c>
      <c r="D103" s="869">
        <f t="shared" si="15"/>
        <v>10.55</v>
      </c>
      <c r="E103" s="869">
        <f t="shared" si="15"/>
        <v>0</v>
      </c>
      <c r="F103" s="778">
        <f t="shared" si="15"/>
        <v>3.46</v>
      </c>
      <c r="G103" s="778">
        <f t="shared" si="15"/>
        <v>10.33</v>
      </c>
      <c r="H103" s="778">
        <f t="shared" si="15"/>
        <v>0</v>
      </c>
      <c r="I103" s="778">
        <f t="shared" si="15"/>
        <v>0</v>
      </c>
      <c r="J103" s="778">
        <f t="shared" si="15"/>
        <v>0</v>
      </c>
      <c r="K103" s="778">
        <f t="shared" si="15"/>
        <v>0</v>
      </c>
      <c r="L103" s="778">
        <f t="shared" si="15"/>
        <v>0</v>
      </c>
      <c r="M103" s="778">
        <f t="shared" si="15"/>
        <v>0</v>
      </c>
      <c r="N103" s="778">
        <f t="shared" si="15"/>
        <v>2.8</v>
      </c>
      <c r="O103" s="799">
        <f t="shared" si="15"/>
        <v>19.2</v>
      </c>
      <c r="P103" s="800">
        <v>0</v>
      </c>
      <c r="Q103" s="94"/>
      <c r="R103" s="46"/>
      <c r="S103" s="94"/>
      <c r="T103" s="46"/>
      <c r="U103" s="46"/>
      <c r="V103" s="46"/>
      <c r="W103" s="46"/>
      <c r="X103" s="46"/>
    </row>
    <row r="104" spans="1:24" ht="18.75" customHeight="1" thickBot="1">
      <c r="A104" s="219"/>
      <c r="B104" s="326" t="s">
        <v>176</v>
      </c>
      <c r="C104" s="219"/>
      <c r="D104" s="219"/>
      <c r="E104" s="219"/>
      <c r="F104" s="214"/>
      <c r="G104" s="214"/>
      <c r="H104" s="214"/>
      <c r="I104" s="214"/>
      <c r="J104" s="52"/>
      <c r="K104" s="217"/>
      <c r="L104" s="217"/>
      <c r="M104" s="217"/>
      <c r="N104" s="18"/>
      <c r="O104" s="18"/>
      <c r="Q104" s="94"/>
      <c r="R104" s="46"/>
      <c r="S104" s="94"/>
      <c r="T104" s="46"/>
      <c r="U104" s="46"/>
      <c r="V104" s="46"/>
      <c r="W104" s="46"/>
      <c r="X104" s="46"/>
    </row>
    <row r="105" spans="1:24" ht="34.5" customHeight="1" thickBot="1">
      <c r="A105" s="1409" t="s">
        <v>14</v>
      </c>
      <c r="B105" s="1412" t="s">
        <v>25</v>
      </c>
      <c r="C105" s="1412"/>
      <c r="D105" s="1412"/>
      <c r="E105" s="1412"/>
      <c r="F105" s="1404" t="s">
        <v>15</v>
      </c>
      <c r="G105" s="1406" t="s">
        <v>0</v>
      </c>
      <c r="H105" s="1408" t="s">
        <v>26</v>
      </c>
      <c r="I105" s="1408"/>
      <c r="J105" s="1408"/>
      <c r="K105" s="1408"/>
      <c r="L105" s="1408"/>
      <c r="M105" s="1399" t="s">
        <v>205</v>
      </c>
      <c r="N105" s="775" t="s">
        <v>1</v>
      </c>
      <c r="O105" s="776" t="s">
        <v>29</v>
      </c>
      <c r="P105" s="1160" t="s">
        <v>210</v>
      </c>
      <c r="Q105" s="94"/>
      <c r="R105" s="46"/>
      <c r="S105" s="94"/>
      <c r="T105" s="46"/>
      <c r="U105" s="46"/>
      <c r="V105" s="46"/>
      <c r="W105" s="46"/>
      <c r="X105" s="46"/>
    </row>
    <row r="106" spans="1:24" ht="20.25" customHeight="1" thickBot="1">
      <c r="A106" s="1410"/>
      <c r="B106" s="833" t="s">
        <v>18</v>
      </c>
      <c r="C106" s="834" t="s">
        <v>19</v>
      </c>
      <c r="D106" s="834" t="s">
        <v>11</v>
      </c>
      <c r="E106" s="834" t="s">
        <v>20</v>
      </c>
      <c r="F106" s="1405"/>
      <c r="G106" s="1407"/>
      <c r="H106" s="814" t="s">
        <v>13</v>
      </c>
      <c r="I106" s="814" t="s">
        <v>12</v>
      </c>
      <c r="J106" s="814" t="s">
        <v>21</v>
      </c>
      <c r="K106" s="815" t="s">
        <v>22</v>
      </c>
      <c r="L106" s="816" t="s">
        <v>23</v>
      </c>
      <c r="M106" s="1400"/>
      <c r="N106" s="817" t="s">
        <v>189</v>
      </c>
      <c r="O106" s="817" t="s">
        <v>189</v>
      </c>
      <c r="P106" s="818" t="s">
        <v>189</v>
      </c>
      <c r="Q106" s="94"/>
      <c r="R106" s="46"/>
      <c r="S106" s="94"/>
      <c r="T106" s="46"/>
      <c r="U106" s="46"/>
      <c r="V106" s="46"/>
      <c r="W106" s="46"/>
      <c r="X106" s="46"/>
    </row>
    <row r="107" spans="1:24" ht="16.5" customHeight="1" thickBot="1">
      <c r="A107" s="220" t="s">
        <v>8</v>
      </c>
      <c r="B107" s="209">
        <v>0</v>
      </c>
      <c r="C107" s="210">
        <v>0</v>
      </c>
      <c r="D107" s="210">
        <v>0</v>
      </c>
      <c r="E107" s="210">
        <v>0</v>
      </c>
      <c r="F107" s="162">
        <v>21.81</v>
      </c>
      <c r="G107" s="162">
        <v>6.82</v>
      </c>
      <c r="H107" s="158">
        <v>0</v>
      </c>
      <c r="I107" s="158">
        <v>0</v>
      </c>
      <c r="J107" s="158">
        <v>0</v>
      </c>
      <c r="K107" s="159">
        <v>0</v>
      </c>
      <c r="L107" s="160">
        <v>0</v>
      </c>
      <c r="M107" s="211">
        <v>0</v>
      </c>
      <c r="N107" s="162">
        <v>0</v>
      </c>
      <c r="O107" s="163">
        <v>8.4</v>
      </c>
      <c r="P107" s="251">
        <v>0</v>
      </c>
      <c r="Q107" s="94"/>
      <c r="R107" s="46"/>
      <c r="S107" s="94"/>
      <c r="T107" s="46"/>
      <c r="U107" s="46"/>
      <c r="V107" s="46"/>
      <c r="W107" s="46"/>
      <c r="X107" s="46"/>
    </row>
    <row r="108" spans="1:24" ht="14.25" customHeight="1" thickBot="1">
      <c r="A108" s="204" t="s">
        <v>9</v>
      </c>
      <c r="B108" s="212">
        <f aca="true" t="shared" si="16" ref="B108:P108">B107</f>
        <v>0</v>
      </c>
      <c r="C108" s="212">
        <f t="shared" si="16"/>
        <v>0</v>
      </c>
      <c r="D108" s="212">
        <f t="shared" si="16"/>
        <v>0</v>
      </c>
      <c r="E108" s="212">
        <f t="shared" si="16"/>
        <v>0</v>
      </c>
      <c r="F108" s="212">
        <f t="shared" si="16"/>
        <v>21.81</v>
      </c>
      <c r="G108" s="212">
        <f t="shared" si="16"/>
        <v>6.82</v>
      </c>
      <c r="H108" s="212">
        <f t="shared" si="16"/>
        <v>0</v>
      </c>
      <c r="I108" s="212">
        <f t="shared" si="16"/>
        <v>0</v>
      </c>
      <c r="J108" s="212">
        <f t="shared" si="16"/>
        <v>0</v>
      </c>
      <c r="K108" s="212">
        <f t="shared" si="16"/>
        <v>0</v>
      </c>
      <c r="L108" s="212">
        <f t="shared" si="16"/>
        <v>0</v>
      </c>
      <c r="M108" s="212">
        <f t="shared" si="16"/>
        <v>0</v>
      </c>
      <c r="N108" s="212">
        <f t="shared" si="16"/>
        <v>0</v>
      </c>
      <c r="O108" s="212">
        <f t="shared" si="16"/>
        <v>8.4</v>
      </c>
      <c r="P108" s="264">
        <f t="shared" si="16"/>
        <v>0</v>
      </c>
      <c r="Q108" s="94"/>
      <c r="R108" s="46"/>
      <c r="S108" s="94"/>
      <c r="T108" s="46"/>
      <c r="U108" s="46"/>
      <c r="V108" s="46"/>
      <c r="W108" s="46"/>
      <c r="X108" s="46"/>
    </row>
    <row r="109" spans="1:24" ht="18.75" customHeight="1" thickBot="1">
      <c r="A109" s="219"/>
      <c r="B109" s="326" t="s">
        <v>230</v>
      </c>
      <c r="C109" s="874"/>
      <c r="D109" s="219"/>
      <c r="E109" s="219"/>
      <c r="F109" s="214"/>
      <c r="G109" s="214"/>
      <c r="H109" s="214"/>
      <c r="I109" s="214"/>
      <c r="J109" s="52"/>
      <c r="K109" s="217"/>
      <c r="L109" s="217"/>
      <c r="M109" s="217"/>
      <c r="N109" s="18"/>
      <c r="O109" s="18"/>
      <c r="Q109" s="94"/>
      <c r="R109" s="46"/>
      <c r="S109" s="94"/>
      <c r="T109" s="46"/>
      <c r="U109" s="46"/>
      <c r="V109" s="46"/>
      <c r="W109" s="46"/>
      <c r="X109" s="46"/>
    </row>
    <row r="110" spans="1:24" ht="33" customHeight="1" thickBot="1">
      <c r="A110" s="1409" t="s">
        <v>14</v>
      </c>
      <c r="B110" s="1411" t="s">
        <v>25</v>
      </c>
      <c r="C110" s="1411"/>
      <c r="D110" s="1411"/>
      <c r="E110" s="1411"/>
      <c r="F110" s="1404" t="s">
        <v>15</v>
      </c>
      <c r="G110" s="1406" t="s">
        <v>0</v>
      </c>
      <c r="H110" s="1408" t="s">
        <v>26</v>
      </c>
      <c r="I110" s="1408"/>
      <c r="J110" s="1408"/>
      <c r="K110" s="1408"/>
      <c r="L110" s="1408"/>
      <c r="M110" s="1399" t="s">
        <v>205</v>
      </c>
      <c r="N110" s="775" t="s">
        <v>1</v>
      </c>
      <c r="O110" s="776" t="s">
        <v>29</v>
      </c>
      <c r="P110" s="1160" t="s">
        <v>210</v>
      </c>
      <c r="Q110" s="94"/>
      <c r="R110" s="46"/>
      <c r="S110" s="94"/>
      <c r="T110" s="46"/>
      <c r="U110" s="46"/>
      <c r="V110" s="46"/>
      <c r="W110" s="46"/>
      <c r="X110" s="46"/>
    </row>
    <row r="111" spans="1:24" ht="24.75" customHeight="1" thickBot="1">
      <c r="A111" s="1410"/>
      <c r="B111" s="812" t="s">
        <v>18</v>
      </c>
      <c r="C111" s="813" t="s">
        <v>19</v>
      </c>
      <c r="D111" s="813" t="s">
        <v>11</v>
      </c>
      <c r="E111" s="813" t="s">
        <v>20</v>
      </c>
      <c r="F111" s="1405"/>
      <c r="G111" s="1407"/>
      <c r="H111" s="814" t="s">
        <v>13</v>
      </c>
      <c r="I111" s="814" t="s">
        <v>12</v>
      </c>
      <c r="J111" s="814" t="s">
        <v>21</v>
      </c>
      <c r="K111" s="815" t="s">
        <v>22</v>
      </c>
      <c r="L111" s="816" t="s">
        <v>23</v>
      </c>
      <c r="M111" s="1400"/>
      <c r="N111" s="817" t="s">
        <v>189</v>
      </c>
      <c r="O111" s="817" t="s">
        <v>189</v>
      </c>
      <c r="P111" s="818" t="s">
        <v>189</v>
      </c>
      <c r="Q111" s="94"/>
      <c r="R111" s="46"/>
      <c r="S111" s="94"/>
      <c r="T111" s="46"/>
      <c r="U111" s="46"/>
      <c r="V111" s="46"/>
      <c r="W111" s="46"/>
      <c r="X111" s="46"/>
    </row>
    <row r="112" spans="1:24" ht="12.75" customHeight="1" thickBot="1">
      <c r="A112" s="220" t="s">
        <v>8</v>
      </c>
      <c r="B112" s="209">
        <v>0</v>
      </c>
      <c r="C112" s="210">
        <v>0</v>
      </c>
      <c r="D112" s="210">
        <v>9.43</v>
      </c>
      <c r="E112" s="210">
        <v>0</v>
      </c>
      <c r="F112" s="162">
        <v>0</v>
      </c>
      <c r="G112" s="162">
        <v>8.11</v>
      </c>
      <c r="H112" s="158">
        <v>0</v>
      </c>
      <c r="I112" s="158">
        <v>0</v>
      </c>
      <c r="J112" s="158">
        <v>0</v>
      </c>
      <c r="K112" s="159">
        <v>0</v>
      </c>
      <c r="L112" s="160">
        <v>0</v>
      </c>
      <c r="M112" s="211">
        <v>0</v>
      </c>
      <c r="N112" s="162">
        <v>0</v>
      </c>
      <c r="O112" s="163">
        <v>6.4</v>
      </c>
      <c r="P112" s="251">
        <v>0</v>
      </c>
      <c r="Q112" s="94"/>
      <c r="R112" s="46"/>
      <c r="S112" s="94"/>
      <c r="T112" s="46"/>
      <c r="U112" s="46"/>
      <c r="V112" s="46"/>
      <c r="W112" s="46"/>
      <c r="X112" s="46"/>
    </row>
    <row r="113" spans="1:24" ht="12.75" customHeight="1" thickBot="1">
      <c r="A113" s="204" t="s">
        <v>9</v>
      </c>
      <c r="B113" s="212">
        <f aca="true" t="shared" si="17" ref="B113:O113">B112</f>
        <v>0</v>
      </c>
      <c r="C113" s="212">
        <f t="shared" si="17"/>
        <v>0</v>
      </c>
      <c r="D113" s="212">
        <f t="shared" si="17"/>
        <v>9.43</v>
      </c>
      <c r="E113" s="212">
        <f t="shared" si="17"/>
        <v>0</v>
      </c>
      <c r="F113" s="205">
        <f t="shared" si="17"/>
        <v>0</v>
      </c>
      <c r="G113" s="205">
        <f t="shared" si="17"/>
        <v>8.11</v>
      </c>
      <c r="H113" s="205">
        <f t="shared" si="17"/>
        <v>0</v>
      </c>
      <c r="I113" s="205">
        <f t="shared" si="17"/>
        <v>0</v>
      </c>
      <c r="J113" s="205">
        <f t="shared" si="17"/>
        <v>0</v>
      </c>
      <c r="K113" s="205">
        <f t="shared" si="17"/>
        <v>0</v>
      </c>
      <c r="L113" s="205">
        <f t="shared" si="17"/>
        <v>0</v>
      </c>
      <c r="M113" s="205">
        <f t="shared" si="17"/>
        <v>0</v>
      </c>
      <c r="N113" s="205">
        <f t="shared" si="17"/>
        <v>0</v>
      </c>
      <c r="O113" s="213">
        <f t="shared" si="17"/>
        <v>6.4</v>
      </c>
      <c r="P113" s="226">
        <v>0</v>
      </c>
      <c r="Q113" s="94"/>
      <c r="R113" s="46"/>
      <c r="S113" s="94"/>
      <c r="T113" s="46"/>
      <c r="U113" s="46"/>
      <c r="V113" s="46"/>
      <c r="W113" s="46"/>
      <c r="X113" s="46"/>
    </row>
    <row r="114" spans="1:24" ht="12.7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46"/>
      <c r="Q114" s="1186"/>
      <c r="R114" s="46"/>
      <c r="S114" s="94"/>
      <c r="T114" s="46"/>
      <c r="U114" s="94"/>
      <c r="V114" s="46"/>
      <c r="W114" s="46"/>
      <c r="X114" s="46"/>
    </row>
    <row r="115" spans="1:24" ht="13.5" thickBot="1">
      <c r="A115" s="54"/>
      <c r="B115" s="836" t="s">
        <v>120</v>
      </c>
      <c r="C115" s="836"/>
      <c r="D115" s="836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Q115" s="94"/>
      <c r="R115" s="46"/>
      <c r="S115" s="94"/>
      <c r="T115" s="46"/>
      <c r="U115" s="46"/>
      <c r="V115" s="46"/>
      <c r="W115" s="46"/>
      <c r="X115" s="46"/>
    </row>
    <row r="116" spans="1:24" ht="38.25" customHeight="1" thickBot="1">
      <c r="A116" s="1421" t="s">
        <v>14</v>
      </c>
      <c r="B116" s="1423" t="s">
        <v>25</v>
      </c>
      <c r="C116" s="1423"/>
      <c r="D116" s="1423"/>
      <c r="E116" s="1423"/>
      <c r="F116" s="1424" t="s">
        <v>15</v>
      </c>
      <c r="G116" s="1426" t="s">
        <v>0</v>
      </c>
      <c r="H116" s="1428" t="s">
        <v>26</v>
      </c>
      <c r="I116" s="1428"/>
      <c r="J116" s="1428"/>
      <c r="K116" s="1428"/>
      <c r="L116" s="1428"/>
      <c r="M116" s="1429" t="s">
        <v>205</v>
      </c>
      <c r="N116" s="837" t="s">
        <v>1</v>
      </c>
      <c r="O116" s="838" t="s">
        <v>29</v>
      </c>
      <c r="P116" s="1171" t="s">
        <v>210</v>
      </c>
      <c r="Q116" s="94"/>
      <c r="R116" s="46"/>
      <c r="S116" s="94"/>
      <c r="T116" s="94"/>
      <c r="U116" s="46"/>
      <c r="V116" s="46"/>
      <c r="W116" s="46"/>
      <c r="X116" s="46"/>
    </row>
    <row r="117" spans="1:24" ht="21.75" customHeight="1" thickBot="1">
      <c r="A117" s="1422"/>
      <c r="B117" s="839" t="s">
        <v>18</v>
      </c>
      <c r="C117" s="789" t="s">
        <v>19</v>
      </c>
      <c r="D117" s="789" t="s">
        <v>11</v>
      </c>
      <c r="E117" s="789" t="s">
        <v>20</v>
      </c>
      <c r="F117" s="1425"/>
      <c r="G117" s="1427"/>
      <c r="H117" s="840" t="s">
        <v>13</v>
      </c>
      <c r="I117" s="840" t="s">
        <v>12</v>
      </c>
      <c r="J117" s="840" t="s">
        <v>21</v>
      </c>
      <c r="K117" s="840" t="s">
        <v>22</v>
      </c>
      <c r="L117" s="841" t="s">
        <v>23</v>
      </c>
      <c r="M117" s="1430"/>
      <c r="N117" s="789" t="s">
        <v>24</v>
      </c>
      <c r="O117" s="842" t="s">
        <v>24</v>
      </c>
      <c r="P117" s="843" t="s">
        <v>24</v>
      </c>
      <c r="Q117" s="94"/>
      <c r="R117" s="46"/>
      <c r="S117" s="367"/>
      <c r="T117" s="94"/>
      <c r="U117" s="46"/>
      <c r="V117" s="46"/>
      <c r="W117" s="46"/>
      <c r="X117" s="46"/>
    </row>
    <row r="118" spans="1:24" ht="14.25" customHeight="1" thickBot="1">
      <c r="A118" s="220" t="s">
        <v>4</v>
      </c>
      <c r="B118" s="223">
        <f aca="true" t="shared" si="18" ref="B118:P118">B13+B23+B35+B40+B46+B51+R105+V120+B56+B61+B68+B75+B83+B88+B93+B98+B103+B108+B113+B18+B30</f>
        <v>1710.0800000000002</v>
      </c>
      <c r="C118" s="223">
        <f t="shared" si="18"/>
        <v>1981.6499999999996</v>
      </c>
      <c r="D118" s="223">
        <f t="shared" si="18"/>
        <v>1598.1100000000001</v>
      </c>
      <c r="E118" s="223">
        <f t="shared" si="18"/>
        <v>1196.0800000000002</v>
      </c>
      <c r="F118" s="223">
        <f t="shared" si="18"/>
        <v>3163.6899999999996</v>
      </c>
      <c r="G118" s="223">
        <f t="shared" si="18"/>
        <v>883.4800000000001</v>
      </c>
      <c r="H118" s="223">
        <f t="shared" si="18"/>
        <v>127.78</v>
      </c>
      <c r="I118" s="223">
        <f t="shared" si="18"/>
        <v>241</v>
      </c>
      <c r="J118" s="223">
        <f t="shared" si="18"/>
        <v>0</v>
      </c>
      <c r="K118" s="223">
        <f t="shared" si="18"/>
        <v>0</v>
      </c>
      <c r="L118" s="223">
        <f t="shared" si="18"/>
        <v>893.1700000000001</v>
      </c>
      <c r="M118" s="223">
        <f t="shared" si="18"/>
        <v>4668.279999999999</v>
      </c>
      <c r="N118" s="223">
        <f t="shared" si="18"/>
        <v>3965.9900000000002</v>
      </c>
      <c r="O118" s="223">
        <f t="shared" si="18"/>
        <v>1486.6399999999999</v>
      </c>
      <c r="P118" s="223">
        <f t="shared" si="18"/>
        <v>26.75</v>
      </c>
      <c r="Q118" s="94"/>
      <c r="R118" s="46"/>
      <c r="S118" s="94"/>
      <c r="T118" s="46"/>
      <c r="U118" s="46"/>
      <c r="V118" s="46"/>
      <c r="W118" s="46"/>
      <c r="X118" s="46"/>
    </row>
    <row r="119" spans="1:24" ht="17.25" customHeight="1" thickBot="1">
      <c r="A119" s="265" t="s">
        <v>9</v>
      </c>
      <c r="B119" s="266">
        <f>SUM(B118)</f>
        <v>1710.0800000000002</v>
      </c>
      <c r="C119" s="266">
        <f aca="true" t="shared" si="19" ref="C119:P119">C118</f>
        <v>1981.6499999999996</v>
      </c>
      <c r="D119" s="266">
        <f t="shared" si="19"/>
        <v>1598.1100000000001</v>
      </c>
      <c r="E119" s="266">
        <f t="shared" si="19"/>
        <v>1196.0800000000002</v>
      </c>
      <c r="F119" s="266">
        <f t="shared" si="19"/>
        <v>3163.6899999999996</v>
      </c>
      <c r="G119" s="266">
        <f t="shared" si="19"/>
        <v>883.4800000000001</v>
      </c>
      <c r="H119" s="266">
        <f t="shared" si="19"/>
        <v>127.78</v>
      </c>
      <c r="I119" s="266">
        <f t="shared" si="19"/>
        <v>241</v>
      </c>
      <c r="J119" s="266">
        <f t="shared" si="19"/>
        <v>0</v>
      </c>
      <c r="K119" s="266">
        <f t="shared" si="19"/>
        <v>0</v>
      </c>
      <c r="L119" s="266">
        <f t="shared" si="19"/>
        <v>893.1700000000001</v>
      </c>
      <c r="M119" s="266">
        <f t="shared" si="19"/>
        <v>4668.279999999999</v>
      </c>
      <c r="N119" s="266">
        <f t="shared" si="19"/>
        <v>3965.9900000000002</v>
      </c>
      <c r="O119" s="267">
        <f t="shared" si="19"/>
        <v>1486.6399999999999</v>
      </c>
      <c r="P119" s="268">
        <f t="shared" si="19"/>
        <v>26.75</v>
      </c>
      <c r="Q119" s="94"/>
      <c r="R119" s="46"/>
      <c r="S119" s="94"/>
      <c r="T119" s="46"/>
      <c r="U119" s="94"/>
      <c r="V119" s="46"/>
      <c r="W119" s="46"/>
      <c r="X119" s="46"/>
    </row>
    <row r="120" spans="1:24" ht="21.7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94"/>
      <c r="R120" s="46"/>
      <c r="S120" s="94"/>
      <c r="T120" s="46"/>
      <c r="U120" s="46"/>
      <c r="V120" s="46"/>
      <c r="W120" s="46"/>
      <c r="X120" s="46"/>
    </row>
    <row r="121" spans="1:24" ht="25.5" customHeight="1">
      <c r="A121" s="75" t="s">
        <v>125</v>
      </c>
      <c r="B121" s="75"/>
      <c r="C121" s="75"/>
      <c r="D121" s="75"/>
      <c r="E121" s="75"/>
      <c r="F121" s="324"/>
      <c r="G121" s="269"/>
      <c r="H121" s="214"/>
      <c r="I121" s="214"/>
      <c r="J121" s="214"/>
      <c r="K121" s="18"/>
      <c r="L121" s="18"/>
      <c r="M121" s="214"/>
      <c r="N121" s="214"/>
      <c r="O121" s="214"/>
      <c r="Q121" s="94"/>
      <c r="R121" s="46"/>
      <c r="S121" s="94"/>
      <c r="T121" s="46"/>
      <c r="U121" s="46"/>
      <c r="V121" s="46"/>
      <c r="W121" s="46"/>
      <c r="X121" s="46"/>
    </row>
    <row r="122" spans="1:24" ht="18.75" thickBot="1">
      <c r="A122" s="214"/>
      <c r="B122" s="326" t="s">
        <v>56</v>
      </c>
      <c r="C122" s="214"/>
      <c r="D122" s="214"/>
      <c r="E122" s="214"/>
      <c r="F122" s="214"/>
      <c r="G122" s="214"/>
      <c r="H122" s="214"/>
      <c r="I122" s="214"/>
      <c r="J122" s="52"/>
      <c r="K122" s="217"/>
      <c r="L122" s="217"/>
      <c r="M122" s="217"/>
      <c r="N122" s="18"/>
      <c r="O122" s="18"/>
      <c r="Q122" s="326"/>
      <c r="R122" s="46"/>
      <c r="S122" s="94"/>
      <c r="T122" s="46"/>
      <c r="U122" s="46"/>
      <c r="V122" s="46"/>
      <c r="W122" s="46"/>
      <c r="X122" s="46"/>
    </row>
    <row r="123" spans="1:24" ht="30.75" customHeight="1" thickBot="1">
      <c r="A123" s="1421" t="s">
        <v>14</v>
      </c>
      <c r="B123" s="1403" t="s">
        <v>25</v>
      </c>
      <c r="C123" s="1403"/>
      <c r="D123" s="1403"/>
      <c r="E123" s="1403"/>
      <c r="F123" s="1404" t="s">
        <v>15</v>
      </c>
      <c r="G123" s="1406" t="s">
        <v>0</v>
      </c>
      <c r="H123" s="1408" t="s">
        <v>26</v>
      </c>
      <c r="I123" s="1408"/>
      <c r="J123" s="1408"/>
      <c r="K123" s="1408"/>
      <c r="L123" s="1408"/>
      <c r="M123" s="1399" t="s">
        <v>205</v>
      </c>
      <c r="N123" s="844" t="s">
        <v>1</v>
      </c>
      <c r="O123" s="845" t="s">
        <v>29</v>
      </c>
      <c r="P123" s="1160" t="s">
        <v>210</v>
      </c>
      <c r="Q123" s="94"/>
      <c r="R123" s="46"/>
      <c r="S123" s="94"/>
      <c r="T123" s="46"/>
      <c r="U123" s="46"/>
      <c r="V123" s="46"/>
      <c r="W123" s="46"/>
      <c r="X123" s="46"/>
    </row>
    <row r="124" spans="1:24" ht="20.25" thickBot="1">
      <c r="A124" s="1422"/>
      <c r="B124" s="824" t="s">
        <v>18</v>
      </c>
      <c r="C124" s="825" t="s">
        <v>19</v>
      </c>
      <c r="D124" s="825" t="s">
        <v>11</v>
      </c>
      <c r="E124" s="825" t="s">
        <v>20</v>
      </c>
      <c r="F124" s="1405"/>
      <c r="G124" s="1407"/>
      <c r="H124" s="814" t="s">
        <v>13</v>
      </c>
      <c r="I124" s="814" t="s">
        <v>12</v>
      </c>
      <c r="J124" s="814" t="s">
        <v>21</v>
      </c>
      <c r="K124" s="815" t="s">
        <v>22</v>
      </c>
      <c r="L124" s="816" t="s">
        <v>23</v>
      </c>
      <c r="M124" s="1400"/>
      <c r="N124" s="817" t="s">
        <v>189</v>
      </c>
      <c r="O124" s="817" t="s">
        <v>189</v>
      </c>
      <c r="P124" s="818" t="s">
        <v>189</v>
      </c>
      <c r="Q124" s="94"/>
      <c r="R124" s="46"/>
      <c r="S124" s="94"/>
      <c r="T124" s="46"/>
      <c r="U124" s="46"/>
      <c r="V124" s="46"/>
      <c r="W124" s="46"/>
      <c r="X124" s="46"/>
    </row>
    <row r="125" spans="1:24" ht="12.75">
      <c r="A125" s="270" t="s">
        <v>7</v>
      </c>
      <c r="B125" s="161"/>
      <c r="C125" s="242"/>
      <c r="D125" s="229">
        <v>45.36</v>
      </c>
      <c r="E125" s="229">
        <v>95.71</v>
      </c>
      <c r="F125" s="229">
        <v>21.24</v>
      </c>
      <c r="G125" s="229">
        <v>10.98</v>
      </c>
      <c r="H125" s="243"/>
      <c r="I125" s="243"/>
      <c r="J125" s="243"/>
      <c r="K125" s="230"/>
      <c r="L125" s="231"/>
      <c r="M125" s="271">
        <v>20.11</v>
      </c>
      <c r="N125" s="242">
        <v>16.1</v>
      </c>
      <c r="O125" s="272">
        <v>54</v>
      </c>
      <c r="P125" s="244"/>
      <c r="Q125" s="94"/>
      <c r="R125" s="46"/>
      <c r="S125" s="94"/>
      <c r="T125" s="46"/>
      <c r="U125" s="46"/>
      <c r="V125" s="46"/>
      <c r="W125" s="46"/>
      <c r="X125" s="46"/>
    </row>
    <row r="126" spans="1:24" ht="12.75">
      <c r="A126" s="273" t="s">
        <v>8</v>
      </c>
      <c r="B126" s="176">
        <v>22</v>
      </c>
      <c r="C126" s="171"/>
      <c r="D126" s="166">
        <v>107.05</v>
      </c>
      <c r="E126" s="166">
        <v>26.11</v>
      </c>
      <c r="F126" s="166">
        <v>34.18</v>
      </c>
      <c r="G126" s="166">
        <v>1.3</v>
      </c>
      <c r="H126" s="167"/>
      <c r="I126" s="167"/>
      <c r="J126" s="167"/>
      <c r="K126" s="168"/>
      <c r="L126" s="169"/>
      <c r="M126" s="170">
        <v>15</v>
      </c>
      <c r="N126" s="171">
        <v>162.64</v>
      </c>
      <c r="O126" s="274">
        <v>32.4</v>
      </c>
      <c r="P126" s="254">
        <v>0</v>
      </c>
      <c r="Q126" s="94"/>
      <c r="R126" s="46"/>
      <c r="S126" s="94"/>
      <c r="T126" s="46"/>
      <c r="U126" s="46"/>
      <c r="V126" s="46"/>
      <c r="W126" s="46"/>
      <c r="X126" s="46"/>
    </row>
    <row r="127" spans="1:24" ht="12.75">
      <c r="A127" s="275" t="s">
        <v>3</v>
      </c>
      <c r="B127" s="165">
        <v>64.57</v>
      </c>
      <c r="C127" s="166"/>
      <c r="D127" s="166"/>
      <c r="E127" s="166">
        <v>66.83</v>
      </c>
      <c r="F127" s="166">
        <v>27.8</v>
      </c>
      <c r="G127" s="166">
        <v>1.3</v>
      </c>
      <c r="H127" s="167">
        <v>33</v>
      </c>
      <c r="I127" s="167">
        <v>20</v>
      </c>
      <c r="J127" s="167"/>
      <c r="K127" s="168"/>
      <c r="L127" s="169">
        <v>19</v>
      </c>
      <c r="M127" s="176">
        <v>20.7</v>
      </c>
      <c r="N127" s="171">
        <v>92</v>
      </c>
      <c r="O127" s="274">
        <v>10.8</v>
      </c>
      <c r="P127" s="254">
        <v>0</v>
      </c>
      <c r="Q127" s="94"/>
      <c r="R127" s="46"/>
      <c r="S127" s="94"/>
      <c r="T127" s="46"/>
      <c r="U127" s="46"/>
      <c r="V127" s="46"/>
      <c r="W127" s="46"/>
      <c r="X127" s="46"/>
    </row>
    <row r="128" spans="1:24" ht="13.5" thickBot="1">
      <c r="A128" s="275" t="s">
        <v>5</v>
      </c>
      <c r="B128" s="170">
        <v>29</v>
      </c>
      <c r="C128" s="246">
        <v>75.64</v>
      </c>
      <c r="D128" s="246"/>
      <c r="E128" s="246">
        <v>19.36</v>
      </c>
      <c r="F128" s="276">
        <v>34.8</v>
      </c>
      <c r="G128" s="246">
        <v>1.43</v>
      </c>
      <c r="H128" s="277"/>
      <c r="I128" s="278"/>
      <c r="J128" s="254"/>
      <c r="K128" s="255"/>
      <c r="L128" s="255"/>
      <c r="M128" s="246">
        <v>18.19</v>
      </c>
      <c r="N128" s="254">
        <v>97.2</v>
      </c>
      <c r="O128" s="279">
        <v>25.2</v>
      </c>
      <c r="P128" s="254">
        <v>0</v>
      </c>
      <c r="Q128" s="94"/>
      <c r="R128" s="46"/>
      <c r="S128" s="94"/>
      <c r="T128" s="46"/>
      <c r="U128" s="46"/>
      <c r="V128" s="46"/>
      <c r="W128" s="46"/>
      <c r="X128" s="46"/>
    </row>
    <row r="129" spans="1:24" ht="13.5" thickBot="1">
      <c r="A129" s="265" t="s">
        <v>9</v>
      </c>
      <c r="B129" s="266">
        <f aca="true" t="shared" si="20" ref="B129:M129">B125+B126+B127+B128</f>
        <v>115.57</v>
      </c>
      <c r="C129" s="266">
        <f t="shared" si="20"/>
        <v>75.64</v>
      </c>
      <c r="D129" s="266">
        <f t="shared" si="20"/>
        <v>152.41</v>
      </c>
      <c r="E129" s="266">
        <f t="shared" si="20"/>
        <v>208.01</v>
      </c>
      <c r="F129" s="266">
        <f t="shared" si="20"/>
        <v>118.02</v>
      </c>
      <c r="G129" s="266">
        <f t="shared" si="20"/>
        <v>15.010000000000002</v>
      </c>
      <c r="H129" s="266">
        <f t="shared" si="20"/>
        <v>33</v>
      </c>
      <c r="I129" s="266">
        <f t="shared" si="20"/>
        <v>20</v>
      </c>
      <c r="J129" s="266">
        <f t="shared" si="20"/>
        <v>0</v>
      </c>
      <c r="K129" s="266">
        <f t="shared" si="20"/>
        <v>0</v>
      </c>
      <c r="L129" s="266">
        <f t="shared" si="20"/>
        <v>19</v>
      </c>
      <c r="M129" s="266">
        <f t="shared" si="20"/>
        <v>74</v>
      </c>
      <c r="N129" s="266">
        <f>SUM(N125:N128)</f>
        <v>367.94</v>
      </c>
      <c r="O129" s="266">
        <f>O125+O126+O127+O128</f>
        <v>122.4</v>
      </c>
      <c r="P129" s="266">
        <f>P125+P126+P127+P128</f>
        <v>0</v>
      </c>
      <c r="Q129" s="94"/>
      <c r="R129" s="46"/>
      <c r="S129" s="94"/>
      <c r="T129" s="46"/>
      <c r="U129" s="94"/>
      <c r="V129" s="46"/>
      <c r="W129" s="46"/>
      <c r="X129" s="46"/>
    </row>
    <row r="130" spans="1:24" ht="13.5" customHeight="1">
      <c r="A130" s="214"/>
      <c r="B130" s="214"/>
      <c r="C130" s="214"/>
      <c r="D130" s="214"/>
      <c r="E130" s="214"/>
      <c r="F130" s="214"/>
      <c r="G130" s="214"/>
      <c r="H130" s="214"/>
      <c r="I130" s="214"/>
      <c r="J130" s="214"/>
      <c r="K130" s="18"/>
      <c r="L130" s="18"/>
      <c r="M130" s="18"/>
      <c r="N130" s="18"/>
      <c r="O130" s="18"/>
      <c r="P130" s="18"/>
      <c r="Q130" s="94"/>
      <c r="R130" s="46"/>
      <c r="S130" s="94"/>
      <c r="T130" s="46"/>
      <c r="U130" s="46"/>
      <c r="V130" s="46"/>
      <c r="W130" s="46"/>
      <c r="X130" s="46"/>
    </row>
    <row r="131" spans="1:24" ht="13.5" thickBot="1">
      <c r="A131" s="1431" t="s">
        <v>92</v>
      </c>
      <c r="B131" s="1431"/>
      <c r="C131" s="1431"/>
      <c r="D131" s="1431"/>
      <c r="E131" s="1431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Q131" s="94"/>
      <c r="R131" s="46"/>
      <c r="S131" s="94"/>
      <c r="T131" s="46"/>
      <c r="U131" s="46"/>
      <c r="V131" s="46"/>
      <c r="W131" s="46"/>
      <c r="X131" s="46"/>
    </row>
    <row r="132" spans="1:24" ht="33.75" customHeight="1" thickBot="1">
      <c r="A132" s="1421" t="s">
        <v>14</v>
      </c>
      <c r="B132" s="1432" t="s">
        <v>25</v>
      </c>
      <c r="C132" s="1432"/>
      <c r="D132" s="1432"/>
      <c r="E132" s="1432"/>
      <c r="F132" s="1426" t="s">
        <v>15</v>
      </c>
      <c r="G132" s="1426" t="s">
        <v>0</v>
      </c>
      <c r="H132" s="1428" t="s">
        <v>26</v>
      </c>
      <c r="I132" s="1428"/>
      <c r="J132" s="1428"/>
      <c r="K132" s="1428"/>
      <c r="L132" s="1428"/>
      <c r="M132" s="1429" t="s">
        <v>205</v>
      </c>
      <c r="N132" s="837" t="s">
        <v>1</v>
      </c>
      <c r="O132" s="838" t="s">
        <v>29</v>
      </c>
      <c r="P132" s="1171" t="s">
        <v>210</v>
      </c>
      <c r="Q132" s="94"/>
      <c r="R132" s="46"/>
      <c r="S132" s="94"/>
      <c r="T132" s="46"/>
      <c r="U132" s="46"/>
      <c r="V132" s="46"/>
      <c r="W132" s="46"/>
      <c r="X132" s="46"/>
    </row>
    <row r="133" spans="1:24" ht="20.25" thickBot="1">
      <c r="A133" s="1422"/>
      <c r="B133" s="839" t="s">
        <v>18</v>
      </c>
      <c r="C133" s="789" t="s">
        <v>19</v>
      </c>
      <c r="D133" s="789" t="s">
        <v>11</v>
      </c>
      <c r="E133" s="789" t="s">
        <v>20</v>
      </c>
      <c r="F133" s="1427"/>
      <c r="G133" s="1427"/>
      <c r="H133" s="840" t="s">
        <v>13</v>
      </c>
      <c r="I133" s="840" t="s">
        <v>12</v>
      </c>
      <c r="J133" s="840" t="s">
        <v>21</v>
      </c>
      <c r="K133" s="840" t="s">
        <v>22</v>
      </c>
      <c r="L133" s="841" t="s">
        <v>23</v>
      </c>
      <c r="M133" s="1430"/>
      <c r="N133" s="789" t="s">
        <v>189</v>
      </c>
      <c r="O133" s="789" t="s">
        <v>189</v>
      </c>
      <c r="P133" s="790" t="s">
        <v>189</v>
      </c>
      <c r="Q133" s="94"/>
      <c r="R133" s="46"/>
      <c r="S133" s="94"/>
      <c r="T133" s="46"/>
      <c r="U133" s="46"/>
      <c r="V133" s="46"/>
      <c r="W133" s="46"/>
      <c r="X133" s="46"/>
    </row>
    <row r="134" spans="1:24" ht="20.25" customHeight="1" thickBot="1">
      <c r="A134" s="280" t="s">
        <v>4</v>
      </c>
      <c r="B134" s="271">
        <f>B129</f>
        <v>115.57</v>
      </c>
      <c r="C134" s="271">
        <f aca="true" t="shared" si="21" ref="C134:P134">C129</f>
        <v>75.64</v>
      </c>
      <c r="D134" s="271">
        <f t="shared" si="21"/>
        <v>152.41</v>
      </c>
      <c r="E134" s="271">
        <f t="shared" si="21"/>
        <v>208.01</v>
      </c>
      <c r="F134" s="271">
        <f t="shared" si="21"/>
        <v>118.02</v>
      </c>
      <c r="G134" s="271">
        <f t="shared" si="21"/>
        <v>15.010000000000002</v>
      </c>
      <c r="H134" s="271">
        <f t="shared" si="21"/>
        <v>33</v>
      </c>
      <c r="I134" s="271">
        <f t="shared" si="21"/>
        <v>20</v>
      </c>
      <c r="J134" s="271">
        <f t="shared" si="21"/>
        <v>0</v>
      </c>
      <c r="K134" s="271">
        <f t="shared" si="21"/>
        <v>0</v>
      </c>
      <c r="L134" s="271">
        <f t="shared" si="21"/>
        <v>19</v>
      </c>
      <c r="M134" s="271">
        <f t="shared" si="21"/>
        <v>74</v>
      </c>
      <c r="N134" s="271">
        <f t="shared" si="21"/>
        <v>367.94</v>
      </c>
      <c r="O134" s="271">
        <f t="shared" si="21"/>
        <v>122.4</v>
      </c>
      <c r="P134" s="271">
        <f t="shared" si="21"/>
        <v>0</v>
      </c>
      <c r="Q134" s="94"/>
      <c r="R134" s="46"/>
      <c r="S134" s="94"/>
      <c r="T134" s="46"/>
      <c r="U134" s="46"/>
      <c r="V134" s="46"/>
      <c r="W134" s="46"/>
      <c r="X134" s="46"/>
    </row>
    <row r="135" spans="1:24" ht="21" customHeight="1" thickBot="1">
      <c r="A135" s="265" t="s">
        <v>9</v>
      </c>
      <c r="B135" s="266">
        <f aca="true" t="shared" si="22" ref="B135:P135">SUM(B134)</f>
        <v>115.57</v>
      </c>
      <c r="C135" s="266">
        <f t="shared" si="22"/>
        <v>75.64</v>
      </c>
      <c r="D135" s="266">
        <f t="shared" si="22"/>
        <v>152.41</v>
      </c>
      <c r="E135" s="266">
        <f t="shared" si="22"/>
        <v>208.01</v>
      </c>
      <c r="F135" s="266">
        <f t="shared" si="22"/>
        <v>118.02</v>
      </c>
      <c r="G135" s="266">
        <f t="shared" si="22"/>
        <v>15.010000000000002</v>
      </c>
      <c r="H135" s="266">
        <f t="shared" si="22"/>
        <v>33</v>
      </c>
      <c r="I135" s="266">
        <f t="shared" si="22"/>
        <v>20</v>
      </c>
      <c r="J135" s="266">
        <f t="shared" si="22"/>
        <v>0</v>
      </c>
      <c r="K135" s="266">
        <f t="shared" si="22"/>
        <v>0</v>
      </c>
      <c r="L135" s="266">
        <f t="shared" si="22"/>
        <v>19</v>
      </c>
      <c r="M135" s="266">
        <f t="shared" si="22"/>
        <v>74</v>
      </c>
      <c r="N135" s="266">
        <f t="shared" si="22"/>
        <v>367.94</v>
      </c>
      <c r="O135" s="266">
        <f t="shared" si="22"/>
        <v>122.4</v>
      </c>
      <c r="P135" s="281">
        <f t="shared" si="22"/>
        <v>0</v>
      </c>
      <c r="Q135" s="94"/>
      <c r="R135" s="46"/>
      <c r="S135" s="94"/>
      <c r="T135" s="46"/>
      <c r="U135" s="46"/>
      <c r="V135" s="46"/>
      <c r="W135" s="46"/>
      <c r="X135" s="46"/>
    </row>
    <row r="136" spans="1:24" ht="15.75" customHeight="1">
      <c r="A136" s="214"/>
      <c r="B136" s="214"/>
      <c r="C136" s="214"/>
      <c r="D136" s="214"/>
      <c r="E136" s="214"/>
      <c r="F136" s="214"/>
      <c r="G136" s="214"/>
      <c r="H136" s="214"/>
      <c r="I136" s="214"/>
      <c r="J136" s="214"/>
      <c r="K136" s="18"/>
      <c r="L136" s="18"/>
      <c r="M136" s="874"/>
      <c r="N136" s="874"/>
      <c r="O136" s="874"/>
      <c r="Q136" s="1186"/>
      <c r="R136" s="46"/>
      <c r="S136" s="94"/>
      <c r="T136" s="46"/>
      <c r="U136" s="94"/>
      <c r="V136" s="46"/>
      <c r="W136" s="46"/>
      <c r="X136" s="46"/>
    </row>
    <row r="137" spans="1:24" ht="18">
      <c r="A137" s="282"/>
      <c r="B137" s="1092" t="s">
        <v>121</v>
      </c>
      <c r="C137" s="283"/>
      <c r="D137" s="283"/>
      <c r="E137" s="149"/>
      <c r="F137" s="216"/>
      <c r="G137" s="216"/>
      <c r="H137" s="216"/>
      <c r="I137" s="216"/>
      <c r="J137" s="284"/>
      <c r="K137" s="285"/>
      <c r="L137" s="285"/>
      <c r="M137" s="285"/>
      <c r="N137" s="216"/>
      <c r="O137" s="216"/>
      <c r="Q137" s="94"/>
      <c r="R137" s="46"/>
      <c r="S137" s="94"/>
      <c r="T137" s="46"/>
      <c r="U137" s="46"/>
      <c r="V137" s="46"/>
      <c r="W137" s="46"/>
      <c r="X137" s="46"/>
    </row>
    <row r="138" spans="1:24" ht="18.75" thickBot="1">
      <c r="A138" s="282"/>
      <c r="B138" s="1092" t="s">
        <v>190</v>
      </c>
      <c r="C138" s="283"/>
      <c r="D138" s="283"/>
      <c r="E138" s="149"/>
      <c r="F138" s="216"/>
      <c r="G138" s="216"/>
      <c r="H138" s="216"/>
      <c r="I138" s="216"/>
      <c r="J138" s="284"/>
      <c r="K138" s="285"/>
      <c r="L138" s="285"/>
      <c r="M138" s="285"/>
      <c r="N138" s="216"/>
      <c r="O138" s="216"/>
      <c r="Q138" s="94"/>
      <c r="R138" s="46"/>
      <c r="S138" s="94"/>
      <c r="T138" s="46"/>
      <c r="U138" s="46"/>
      <c r="V138" s="46"/>
      <c r="W138" s="46"/>
      <c r="X138" s="46"/>
    </row>
    <row r="139" spans="1:24" ht="20.25" customHeight="1" thickBot="1">
      <c r="A139" s="1409" t="s">
        <v>14</v>
      </c>
      <c r="B139" s="1433" t="s">
        <v>32</v>
      </c>
      <c r="C139" s="1433"/>
      <c r="D139" s="1433"/>
      <c r="E139" s="1433"/>
      <c r="F139" s="1434" t="s">
        <v>15</v>
      </c>
      <c r="G139" s="1436" t="s">
        <v>0</v>
      </c>
      <c r="H139" s="1438" t="s">
        <v>33</v>
      </c>
      <c r="I139" s="1438"/>
      <c r="J139" s="1438"/>
      <c r="K139" s="1438"/>
      <c r="L139" s="1438"/>
      <c r="M139" s="1439" t="s">
        <v>205</v>
      </c>
      <c r="N139" s="1172" t="s">
        <v>1</v>
      </c>
      <c r="O139" s="1173" t="s">
        <v>29</v>
      </c>
      <c r="P139" s="1160" t="s">
        <v>210</v>
      </c>
      <c r="Q139" s="94"/>
      <c r="R139" s="46"/>
      <c r="S139" s="94"/>
      <c r="T139" s="46"/>
      <c r="U139" s="46"/>
      <c r="V139" s="46"/>
      <c r="W139" s="46"/>
      <c r="X139" s="46"/>
    </row>
    <row r="140" spans="1:24" ht="28.5" customHeight="1" thickBot="1">
      <c r="A140" s="1410"/>
      <c r="B140" s="1174" t="s">
        <v>18</v>
      </c>
      <c r="C140" s="1175" t="s">
        <v>19</v>
      </c>
      <c r="D140" s="1175" t="s">
        <v>11</v>
      </c>
      <c r="E140" s="1175" t="s">
        <v>20</v>
      </c>
      <c r="F140" s="1435"/>
      <c r="G140" s="1437"/>
      <c r="H140" s="1176" t="s">
        <v>13</v>
      </c>
      <c r="I140" s="1176" t="s">
        <v>12</v>
      </c>
      <c r="J140" s="1176" t="s">
        <v>21</v>
      </c>
      <c r="K140" s="1176" t="s">
        <v>22</v>
      </c>
      <c r="L140" s="1177" t="s">
        <v>23</v>
      </c>
      <c r="M140" s="1440"/>
      <c r="N140" s="1175" t="s">
        <v>24</v>
      </c>
      <c r="O140" s="1178" t="s">
        <v>24</v>
      </c>
      <c r="P140" s="1179" t="s">
        <v>24</v>
      </c>
      <c r="Q140" s="94"/>
      <c r="R140" s="46"/>
      <c r="S140" s="94"/>
      <c r="T140" s="46"/>
      <c r="U140" s="46"/>
      <c r="V140" s="46"/>
      <c r="W140" s="46"/>
      <c r="X140" s="46"/>
    </row>
    <row r="141" spans="1:24" ht="12.75">
      <c r="A141" s="286" t="s">
        <v>231</v>
      </c>
      <c r="B141" s="287">
        <v>25.44</v>
      </c>
      <c r="C141" s="288"/>
      <c r="D141" s="288"/>
      <c r="E141" s="288">
        <v>210.85</v>
      </c>
      <c r="F141" s="289">
        <v>158.91</v>
      </c>
      <c r="G141" s="288">
        <v>21.16</v>
      </c>
      <c r="H141" s="288"/>
      <c r="I141" s="290"/>
      <c r="J141" s="290"/>
      <c r="K141" s="290"/>
      <c r="L141" s="291"/>
      <c r="M141" s="292">
        <v>530.71</v>
      </c>
      <c r="N141" s="290"/>
      <c r="O141" s="293">
        <v>71.6</v>
      </c>
      <c r="P141" s="251">
        <v>0</v>
      </c>
      <c r="Q141" s="94"/>
      <c r="R141" s="46"/>
      <c r="S141" s="94"/>
      <c r="T141" s="46"/>
      <c r="U141" s="46"/>
      <c r="V141" s="46"/>
      <c r="W141" s="46"/>
      <c r="X141" s="46"/>
    </row>
    <row r="142" spans="1:24" ht="12.75">
      <c r="A142" s="294" t="s">
        <v>232</v>
      </c>
      <c r="B142" s="295">
        <v>40.81</v>
      </c>
      <c r="C142" s="296"/>
      <c r="D142" s="296"/>
      <c r="E142" s="296"/>
      <c r="F142" s="297">
        <v>14.06</v>
      </c>
      <c r="G142" s="296">
        <v>11.91</v>
      </c>
      <c r="H142" s="296"/>
      <c r="I142" s="298"/>
      <c r="J142" s="298"/>
      <c r="K142" s="298"/>
      <c r="L142" s="256"/>
      <c r="M142" s="299">
        <v>108.93</v>
      </c>
      <c r="N142" s="298">
        <v>21.78</v>
      </c>
      <c r="O142" s="300">
        <v>18</v>
      </c>
      <c r="P142" s="254">
        <v>0</v>
      </c>
      <c r="Q142" s="94"/>
      <c r="R142" s="46"/>
      <c r="S142" s="94"/>
      <c r="T142" s="46"/>
      <c r="U142" s="46"/>
      <c r="V142" s="46"/>
      <c r="W142" s="46"/>
      <c r="X142" s="46"/>
    </row>
    <row r="143" spans="1:24" ht="12.75">
      <c r="A143" s="294" t="s">
        <v>233</v>
      </c>
      <c r="B143" s="295">
        <v>13.86</v>
      </c>
      <c r="C143" s="296"/>
      <c r="D143" s="296"/>
      <c r="E143" s="296">
        <v>66.45</v>
      </c>
      <c r="F143" s="297">
        <v>17.67</v>
      </c>
      <c r="G143" s="296"/>
      <c r="H143" s="296"/>
      <c r="I143" s="298"/>
      <c r="J143" s="298"/>
      <c r="K143" s="298"/>
      <c r="L143" s="256"/>
      <c r="M143" s="299">
        <v>244.25</v>
      </c>
      <c r="N143" s="298"/>
      <c r="O143" s="300">
        <v>48.92</v>
      </c>
      <c r="P143" s="254">
        <v>0</v>
      </c>
      <c r="Q143" s="94"/>
      <c r="R143" s="46"/>
      <c r="S143" s="94"/>
      <c r="T143" s="46"/>
      <c r="U143" s="46"/>
      <c r="V143" s="46"/>
      <c r="W143" s="46"/>
      <c r="X143" s="46"/>
    </row>
    <row r="144" spans="1:24" ht="13.5" thickBot="1">
      <c r="A144" s="301" t="s">
        <v>234</v>
      </c>
      <c r="B144" s="302">
        <v>20.28</v>
      </c>
      <c r="C144" s="303">
        <v>186.7</v>
      </c>
      <c r="D144" s="303">
        <v>310.68</v>
      </c>
      <c r="E144" s="303">
        <v>178.14</v>
      </c>
      <c r="F144" s="303">
        <v>186.65</v>
      </c>
      <c r="G144" s="303">
        <v>58.92</v>
      </c>
      <c r="H144" s="303"/>
      <c r="I144" s="303"/>
      <c r="J144" s="303"/>
      <c r="K144" s="303"/>
      <c r="L144" s="304"/>
      <c r="M144" s="305">
        <v>937.33</v>
      </c>
      <c r="N144" s="303">
        <v>18.51</v>
      </c>
      <c r="O144" s="306">
        <v>165.2</v>
      </c>
      <c r="P144" s="254">
        <v>0</v>
      </c>
      <c r="Q144" s="94"/>
      <c r="R144" s="46"/>
      <c r="S144" s="94"/>
      <c r="T144" s="46"/>
      <c r="U144" s="46"/>
      <c r="V144" s="46"/>
      <c r="W144" s="46"/>
      <c r="X144" s="46"/>
    </row>
    <row r="145" spans="1:24" ht="13.5" thickBot="1">
      <c r="A145" s="239" t="s">
        <v>9</v>
      </c>
      <c r="B145" s="307">
        <f aca="true" t="shared" si="23" ref="B145:P145">B141+B142+B144+B143</f>
        <v>100.39</v>
      </c>
      <c r="C145" s="308">
        <f t="shared" si="23"/>
        <v>186.7</v>
      </c>
      <c r="D145" s="308">
        <f t="shared" si="23"/>
        <v>310.68</v>
      </c>
      <c r="E145" s="308">
        <f t="shared" si="23"/>
        <v>455.44</v>
      </c>
      <c r="F145" s="308">
        <f t="shared" si="23"/>
        <v>377.29</v>
      </c>
      <c r="G145" s="308">
        <f t="shared" si="23"/>
        <v>91.99000000000001</v>
      </c>
      <c r="H145" s="308">
        <f t="shared" si="23"/>
        <v>0</v>
      </c>
      <c r="I145" s="308">
        <f t="shared" si="23"/>
        <v>0</v>
      </c>
      <c r="J145" s="308">
        <f t="shared" si="23"/>
        <v>0</v>
      </c>
      <c r="K145" s="308">
        <f t="shared" si="23"/>
        <v>0</v>
      </c>
      <c r="L145" s="309">
        <f t="shared" si="23"/>
        <v>0</v>
      </c>
      <c r="M145" s="308">
        <f t="shared" si="23"/>
        <v>1821.2200000000003</v>
      </c>
      <c r="N145" s="308">
        <f t="shared" si="23"/>
        <v>40.290000000000006</v>
      </c>
      <c r="O145" s="308">
        <f t="shared" si="23"/>
        <v>303.71999999999997</v>
      </c>
      <c r="P145" s="310">
        <f t="shared" si="23"/>
        <v>0</v>
      </c>
      <c r="Q145" s="94"/>
      <c r="R145" s="46"/>
      <c r="S145" s="94"/>
      <c r="T145" s="46"/>
      <c r="U145" s="94"/>
      <c r="V145" s="46"/>
      <c r="W145" s="46"/>
      <c r="X145" s="46"/>
    </row>
    <row r="146" spans="1:24" ht="12.75">
      <c r="A146" s="311"/>
      <c r="B146" s="311"/>
      <c r="C146" s="311"/>
      <c r="D146" s="311"/>
      <c r="E146" s="311"/>
      <c r="F146" s="311"/>
      <c r="G146" s="311"/>
      <c r="H146" s="311"/>
      <c r="I146" s="312"/>
      <c r="J146" s="214"/>
      <c r="K146" s="18"/>
      <c r="L146" s="18"/>
      <c r="M146" s="18"/>
      <c r="N146" s="18"/>
      <c r="O146" s="18"/>
      <c r="Q146" s="94"/>
      <c r="R146" s="46"/>
      <c r="S146" s="94"/>
      <c r="T146" s="46"/>
      <c r="U146" s="46"/>
      <c r="V146" s="46"/>
      <c r="W146" s="46"/>
      <c r="X146" s="46"/>
    </row>
    <row r="147" spans="1:24" ht="21.75" customHeight="1" thickBot="1">
      <c r="A147" s="1431" t="s">
        <v>122</v>
      </c>
      <c r="B147" s="1431"/>
      <c r="C147" s="1431"/>
      <c r="D147" s="1431"/>
      <c r="E147" s="1431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Q147" s="94"/>
      <c r="R147" s="46"/>
      <c r="S147" s="94"/>
      <c r="T147" s="46"/>
      <c r="U147" s="46"/>
      <c r="V147" s="46"/>
      <c r="W147" s="46"/>
      <c r="X147" s="46"/>
    </row>
    <row r="148" spans="1:24" ht="23.25" customHeight="1" thickBot="1">
      <c r="A148" s="1442" t="s">
        <v>14</v>
      </c>
      <c r="B148" s="1444" t="s">
        <v>25</v>
      </c>
      <c r="C148" s="1444"/>
      <c r="D148" s="1444"/>
      <c r="E148" s="1444"/>
      <c r="F148" s="1424" t="s">
        <v>15</v>
      </c>
      <c r="G148" s="1426" t="s">
        <v>0</v>
      </c>
      <c r="H148" s="1428" t="s">
        <v>26</v>
      </c>
      <c r="I148" s="1428"/>
      <c r="J148" s="1428"/>
      <c r="K148" s="1428"/>
      <c r="L148" s="1428"/>
      <c r="M148" s="1429" t="s">
        <v>205</v>
      </c>
      <c r="N148" s="837" t="s">
        <v>1</v>
      </c>
      <c r="O148" s="838" t="s">
        <v>29</v>
      </c>
      <c r="P148" s="1171" t="s">
        <v>210</v>
      </c>
      <c r="Q148" s="94"/>
      <c r="R148" s="46"/>
      <c r="S148" s="94"/>
      <c r="T148" s="46"/>
      <c r="U148" s="46"/>
      <c r="V148" s="46"/>
      <c r="W148" s="46"/>
      <c r="X148" s="46"/>
    </row>
    <row r="149" spans="1:24" ht="20.25" thickBot="1">
      <c r="A149" s="1443"/>
      <c r="B149" s="850" t="s">
        <v>18</v>
      </c>
      <c r="C149" s="789" t="s">
        <v>19</v>
      </c>
      <c r="D149" s="789" t="s">
        <v>11</v>
      </c>
      <c r="E149" s="789" t="s">
        <v>20</v>
      </c>
      <c r="F149" s="1425"/>
      <c r="G149" s="1427"/>
      <c r="H149" s="840" t="s">
        <v>13</v>
      </c>
      <c r="I149" s="840" t="s">
        <v>12</v>
      </c>
      <c r="J149" s="840" t="s">
        <v>21</v>
      </c>
      <c r="K149" s="840" t="s">
        <v>22</v>
      </c>
      <c r="L149" s="841" t="s">
        <v>23</v>
      </c>
      <c r="M149" s="1430"/>
      <c r="N149" s="789" t="s">
        <v>189</v>
      </c>
      <c r="O149" s="789" t="s">
        <v>189</v>
      </c>
      <c r="P149" s="790" t="s">
        <v>189</v>
      </c>
      <c r="Q149" s="94"/>
      <c r="R149" s="46"/>
      <c r="S149" s="94"/>
      <c r="T149" s="46"/>
      <c r="U149" s="46"/>
      <c r="V149" s="46"/>
      <c r="W149" s="46"/>
      <c r="X149" s="46"/>
    </row>
    <row r="150" spans="1:24" ht="13.5" thickBot="1">
      <c r="A150" s="280" t="s">
        <v>4</v>
      </c>
      <c r="B150" s="846">
        <f aca="true" t="shared" si="24" ref="B150:P150">B145</f>
        <v>100.39</v>
      </c>
      <c r="C150" s="847">
        <f t="shared" si="24"/>
        <v>186.7</v>
      </c>
      <c r="D150" s="847">
        <f t="shared" si="24"/>
        <v>310.68</v>
      </c>
      <c r="E150" s="847">
        <f t="shared" si="24"/>
        <v>455.44</v>
      </c>
      <c r="F150" s="847">
        <f t="shared" si="24"/>
        <v>377.29</v>
      </c>
      <c r="G150" s="847">
        <f t="shared" si="24"/>
        <v>91.99000000000001</v>
      </c>
      <c r="H150" s="847">
        <f t="shared" si="24"/>
        <v>0</v>
      </c>
      <c r="I150" s="847">
        <f t="shared" si="24"/>
        <v>0</v>
      </c>
      <c r="J150" s="847">
        <f t="shared" si="24"/>
        <v>0</v>
      </c>
      <c r="K150" s="847">
        <f t="shared" si="24"/>
        <v>0</v>
      </c>
      <c r="L150" s="847">
        <f t="shared" si="24"/>
        <v>0</v>
      </c>
      <c r="M150" s="847">
        <f t="shared" si="24"/>
        <v>1821.2200000000003</v>
      </c>
      <c r="N150" s="847">
        <f t="shared" si="24"/>
        <v>40.290000000000006</v>
      </c>
      <c r="O150" s="848">
        <f t="shared" si="24"/>
        <v>303.71999999999997</v>
      </c>
      <c r="P150" s="849">
        <f t="shared" si="24"/>
        <v>0</v>
      </c>
      <c r="Q150" s="94"/>
      <c r="R150" s="46"/>
      <c r="S150" s="94"/>
      <c r="T150" s="46"/>
      <c r="U150" s="46"/>
      <c r="V150" s="46"/>
      <c r="W150" s="46"/>
      <c r="X150" s="46"/>
    </row>
    <row r="151" spans="1:24" ht="13.5" thickBot="1">
      <c r="A151" s="265" t="s">
        <v>9</v>
      </c>
      <c r="B151" s="266">
        <f aca="true" t="shared" si="25" ref="B151:P151">B150</f>
        <v>100.39</v>
      </c>
      <c r="C151" s="266">
        <f t="shared" si="25"/>
        <v>186.7</v>
      </c>
      <c r="D151" s="266">
        <f t="shared" si="25"/>
        <v>310.68</v>
      </c>
      <c r="E151" s="266">
        <f t="shared" si="25"/>
        <v>455.44</v>
      </c>
      <c r="F151" s="266">
        <f t="shared" si="25"/>
        <v>377.29</v>
      </c>
      <c r="G151" s="266">
        <f t="shared" si="25"/>
        <v>91.99000000000001</v>
      </c>
      <c r="H151" s="266">
        <f t="shared" si="25"/>
        <v>0</v>
      </c>
      <c r="I151" s="266">
        <f t="shared" si="25"/>
        <v>0</v>
      </c>
      <c r="J151" s="266">
        <f t="shared" si="25"/>
        <v>0</v>
      </c>
      <c r="K151" s="266">
        <f t="shared" si="25"/>
        <v>0</v>
      </c>
      <c r="L151" s="266">
        <f t="shared" si="25"/>
        <v>0</v>
      </c>
      <c r="M151" s="266">
        <f t="shared" si="25"/>
        <v>1821.2200000000003</v>
      </c>
      <c r="N151" s="266">
        <f t="shared" si="25"/>
        <v>40.290000000000006</v>
      </c>
      <c r="O151" s="266">
        <f t="shared" si="25"/>
        <v>303.71999999999997</v>
      </c>
      <c r="P151" s="313">
        <f t="shared" si="25"/>
        <v>0</v>
      </c>
      <c r="Q151" s="94"/>
      <c r="R151" s="46"/>
      <c r="S151" s="94"/>
      <c r="T151" s="46"/>
      <c r="U151" s="94"/>
      <c r="V151" s="46"/>
      <c r="W151" s="46"/>
      <c r="X151" s="46"/>
    </row>
    <row r="152" spans="1:24" ht="12.75">
      <c r="A152" s="311"/>
      <c r="B152" s="311"/>
      <c r="C152" s="311"/>
      <c r="D152" s="311"/>
      <c r="E152" s="311"/>
      <c r="F152" s="311"/>
      <c r="G152" s="311"/>
      <c r="H152" s="311"/>
      <c r="I152" s="312"/>
      <c r="J152" s="214"/>
      <c r="K152" s="18"/>
      <c r="L152" s="18"/>
      <c r="M152" s="18"/>
      <c r="N152" s="18"/>
      <c r="O152" s="18"/>
      <c r="Q152" s="94"/>
      <c r="R152" s="46"/>
      <c r="S152" s="94"/>
      <c r="T152" s="46"/>
      <c r="U152" s="46"/>
      <c r="V152" s="46"/>
      <c r="W152" s="46"/>
      <c r="X152" s="46"/>
    </row>
    <row r="153" spans="1:24" ht="12.75">
      <c r="A153" s="1445"/>
      <c r="B153" s="1445"/>
      <c r="C153" s="1445"/>
      <c r="D153" s="1445"/>
      <c r="E153" s="1445"/>
      <c r="F153" s="1445"/>
      <c r="G153" s="1445"/>
      <c r="H153" s="1445"/>
      <c r="I153" s="1445"/>
      <c r="J153" s="1445"/>
      <c r="K153" s="1445"/>
      <c r="L153" s="1445"/>
      <c r="M153" s="1445"/>
      <c r="N153" s="1445"/>
      <c r="O153" s="1445"/>
      <c r="P153" s="1445"/>
      <c r="Q153" s="94"/>
      <c r="R153" s="46"/>
      <c r="S153" s="94"/>
      <c r="T153" s="46"/>
      <c r="U153" s="46"/>
      <c r="V153" s="46"/>
      <c r="W153" s="46"/>
      <c r="X153" s="46"/>
    </row>
    <row r="154" spans="2:24" ht="15.75">
      <c r="B154" s="2" t="s">
        <v>102</v>
      </c>
      <c r="C154" s="2"/>
      <c r="D154" s="2"/>
      <c r="Q154" s="94"/>
      <c r="R154" s="46"/>
      <c r="S154" s="94"/>
      <c r="T154" s="46"/>
      <c r="U154" s="46"/>
      <c r="V154" s="46"/>
      <c r="W154" s="46"/>
      <c r="X154" s="46"/>
    </row>
    <row r="155" spans="17:24" ht="13.5" thickBot="1">
      <c r="Q155" s="94"/>
      <c r="R155" s="46"/>
      <c r="S155" s="94"/>
      <c r="T155" s="46"/>
      <c r="U155" s="46"/>
      <c r="V155" s="46"/>
      <c r="W155" s="46"/>
      <c r="X155" s="46"/>
    </row>
    <row r="156" spans="1:24" ht="26.25" customHeight="1" thickBot="1">
      <c r="A156" s="1446" t="s">
        <v>14</v>
      </c>
      <c r="B156" s="1448" t="s">
        <v>25</v>
      </c>
      <c r="C156" s="1448"/>
      <c r="D156" s="1448"/>
      <c r="E156" s="1448"/>
      <c r="F156" s="1449" t="s">
        <v>15</v>
      </c>
      <c r="G156" s="1449" t="s">
        <v>0</v>
      </c>
      <c r="H156" s="1451" t="s">
        <v>26</v>
      </c>
      <c r="I156" s="1451"/>
      <c r="J156" s="1451"/>
      <c r="K156" s="1451"/>
      <c r="L156" s="1452"/>
      <c r="M156" s="1429" t="s">
        <v>205</v>
      </c>
      <c r="N156" s="1180" t="s">
        <v>28</v>
      </c>
      <c r="O156" s="1181" t="s">
        <v>17</v>
      </c>
      <c r="P156" s="1171" t="s">
        <v>210</v>
      </c>
      <c r="Q156" s="94"/>
      <c r="R156" s="46"/>
      <c r="S156" s="94"/>
      <c r="T156" s="46"/>
      <c r="U156" s="46"/>
      <c r="V156" s="46"/>
      <c r="W156" s="46"/>
      <c r="X156" s="46"/>
    </row>
    <row r="157" spans="1:24" ht="27" customHeight="1" thickBot="1">
      <c r="A157" s="1447"/>
      <c r="B157" s="1182" t="s">
        <v>18</v>
      </c>
      <c r="C157" s="1182" t="s">
        <v>19</v>
      </c>
      <c r="D157" s="1182" t="s">
        <v>11</v>
      </c>
      <c r="E157" s="1183" t="s">
        <v>20</v>
      </c>
      <c r="F157" s="1450"/>
      <c r="G157" s="1450"/>
      <c r="H157" s="1182" t="s">
        <v>13</v>
      </c>
      <c r="I157" s="1184" t="s">
        <v>12</v>
      </c>
      <c r="J157" s="1184" t="s">
        <v>21</v>
      </c>
      <c r="K157" s="1184" t="s">
        <v>22</v>
      </c>
      <c r="L157" s="1185" t="s">
        <v>23</v>
      </c>
      <c r="M157" s="1430"/>
      <c r="N157" s="797" t="s">
        <v>189</v>
      </c>
      <c r="O157" s="793" t="s">
        <v>189</v>
      </c>
      <c r="P157" s="794" t="s">
        <v>189</v>
      </c>
      <c r="Q157" s="94"/>
      <c r="R157" s="46"/>
      <c r="S157" s="94"/>
      <c r="T157" s="46"/>
      <c r="U157" s="46"/>
      <c r="V157" s="46"/>
      <c r="W157" s="46"/>
      <c r="X157" s="46"/>
    </row>
    <row r="158" spans="1:24" ht="37.5" customHeight="1">
      <c r="A158" s="315" t="s">
        <v>140</v>
      </c>
      <c r="B158" s="314">
        <f>B119</f>
        <v>1710.0800000000002</v>
      </c>
      <c r="C158" s="314">
        <f aca="true" t="shared" si="26" ref="C158:P158">C119</f>
        <v>1981.6499999999996</v>
      </c>
      <c r="D158" s="314">
        <f t="shared" si="26"/>
        <v>1598.1100000000001</v>
      </c>
      <c r="E158" s="314">
        <f t="shared" si="26"/>
        <v>1196.0800000000002</v>
      </c>
      <c r="F158" s="314">
        <f t="shared" si="26"/>
        <v>3163.6899999999996</v>
      </c>
      <c r="G158" s="314">
        <f t="shared" si="26"/>
        <v>883.4800000000001</v>
      </c>
      <c r="H158" s="314">
        <f t="shared" si="26"/>
        <v>127.78</v>
      </c>
      <c r="I158" s="314">
        <f t="shared" si="26"/>
        <v>241</v>
      </c>
      <c r="J158" s="314">
        <f t="shared" si="26"/>
        <v>0</v>
      </c>
      <c r="K158" s="314">
        <f t="shared" si="26"/>
        <v>0</v>
      </c>
      <c r="L158" s="314">
        <f t="shared" si="26"/>
        <v>893.1700000000001</v>
      </c>
      <c r="M158" s="314">
        <f t="shared" si="26"/>
        <v>4668.279999999999</v>
      </c>
      <c r="N158" s="314">
        <f t="shared" si="26"/>
        <v>3965.9900000000002</v>
      </c>
      <c r="O158" s="314">
        <f t="shared" si="26"/>
        <v>1486.6399999999999</v>
      </c>
      <c r="P158" s="314">
        <f t="shared" si="26"/>
        <v>26.75</v>
      </c>
      <c r="Q158" s="94"/>
      <c r="R158" s="46"/>
      <c r="S158" s="94"/>
      <c r="T158" s="46"/>
      <c r="U158" s="94"/>
      <c r="V158" s="46"/>
      <c r="W158" s="46"/>
      <c r="X158" s="46"/>
    </row>
    <row r="159" spans="1:24" ht="37.5" customHeight="1">
      <c r="A159" s="315" t="s">
        <v>139</v>
      </c>
      <c r="B159" s="314">
        <f>B129</f>
        <v>115.57</v>
      </c>
      <c r="C159" s="314">
        <f aca="true" t="shared" si="27" ref="C159:P159">C129</f>
        <v>75.64</v>
      </c>
      <c r="D159" s="314">
        <f t="shared" si="27"/>
        <v>152.41</v>
      </c>
      <c r="E159" s="314">
        <f t="shared" si="27"/>
        <v>208.01</v>
      </c>
      <c r="F159" s="314">
        <f t="shared" si="27"/>
        <v>118.02</v>
      </c>
      <c r="G159" s="314">
        <f t="shared" si="27"/>
        <v>15.010000000000002</v>
      </c>
      <c r="H159" s="314">
        <f t="shared" si="27"/>
        <v>33</v>
      </c>
      <c r="I159" s="314">
        <f t="shared" si="27"/>
        <v>20</v>
      </c>
      <c r="J159" s="314">
        <f t="shared" si="27"/>
        <v>0</v>
      </c>
      <c r="K159" s="314">
        <f t="shared" si="27"/>
        <v>0</v>
      </c>
      <c r="L159" s="314">
        <f t="shared" si="27"/>
        <v>19</v>
      </c>
      <c r="M159" s="314">
        <f t="shared" si="27"/>
        <v>74</v>
      </c>
      <c r="N159" s="314">
        <f t="shared" si="27"/>
        <v>367.94</v>
      </c>
      <c r="O159" s="314">
        <f t="shared" si="27"/>
        <v>122.4</v>
      </c>
      <c r="P159" s="314">
        <f t="shared" si="27"/>
        <v>0</v>
      </c>
      <c r="Q159" s="94"/>
      <c r="R159" s="46"/>
      <c r="S159" s="94"/>
      <c r="T159" s="46"/>
      <c r="U159" s="94"/>
      <c r="V159" s="46"/>
      <c r="W159" s="46"/>
      <c r="X159" s="46"/>
    </row>
    <row r="160" spans="1:24" ht="27" customHeight="1" thickBot="1">
      <c r="A160" s="315" t="s">
        <v>93</v>
      </c>
      <c r="B160" s="316">
        <f aca="true" t="shared" si="28" ref="B160:P160">B151</f>
        <v>100.39</v>
      </c>
      <c r="C160" s="316">
        <f t="shared" si="28"/>
        <v>186.7</v>
      </c>
      <c r="D160" s="316">
        <f t="shared" si="28"/>
        <v>310.68</v>
      </c>
      <c r="E160" s="316">
        <f t="shared" si="28"/>
        <v>455.44</v>
      </c>
      <c r="F160" s="316">
        <f t="shared" si="28"/>
        <v>377.29</v>
      </c>
      <c r="G160" s="316">
        <f t="shared" si="28"/>
        <v>91.99000000000001</v>
      </c>
      <c r="H160" s="316">
        <f t="shared" si="28"/>
        <v>0</v>
      </c>
      <c r="I160" s="316">
        <f t="shared" si="28"/>
        <v>0</v>
      </c>
      <c r="J160" s="316">
        <f t="shared" si="28"/>
        <v>0</v>
      </c>
      <c r="K160" s="316">
        <f t="shared" si="28"/>
        <v>0</v>
      </c>
      <c r="L160" s="316">
        <f t="shared" si="28"/>
        <v>0</v>
      </c>
      <c r="M160" s="875">
        <f t="shared" si="28"/>
        <v>1821.2200000000003</v>
      </c>
      <c r="N160" s="875">
        <f t="shared" si="28"/>
        <v>40.290000000000006</v>
      </c>
      <c r="O160" s="875">
        <f t="shared" si="28"/>
        <v>303.71999999999997</v>
      </c>
      <c r="P160" s="316">
        <f t="shared" si="28"/>
        <v>0</v>
      </c>
      <c r="Q160" s="94"/>
      <c r="R160" s="46"/>
      <c r="S160" s="94"/>
      <c r="T160" s="46"/>
      <c r="U160" s="94"/>
      <c r="V160" s="46"/>
      <c r="W160" s="46"/>
      <c r="X160" s="46"/>
    </row>
    <row r="161" spans="1:24" ht="13.5" thickBot="1">
      <c r="A161" s="317" t="s">
        <v>9</v>
      </c>
      <c r="B161" s="318">
        <f aca="true" t="shared" si="29" ref="B161:P161">SUM(B158:B160)</f>
        <v>1926.0400000000002</v>
      </c>
      <c r="C161" s="318">
        <f t="shared" si="29"/>
        <v>2243.9899999999993</v>
      </c>
      <c r="D161" s="318">
        <f t="shared" si="29"/>
        <v>2061.2000000000003</v>
      </c>
      <c r="E161" s="319">
        <f t="shared" si="29"/>
        <v>1859.5300000000002</v>
      </c>
      <c r="F161" s="318">
        <f t="shared" si="29"/>
        <v>3658.9999999999995</v>
      </c>
      <c r="G161" s="318">
        <f t="shared" si="29"/>
        <v>990.4800000000001</v>
      </c>
      <c r="H161" s="318">
        <f t="shared" si="29"/>
        <v>160.78</v>
      </c>
      <c r="I161" s="318">
        <f t="shared" si="29"/>
        <v>261</v>
      </c>
      <c r="J161" s="318">
        <f t="shared" si="29"/>
        <v>0</v>
      </c>
      <c r="K161" s="320">
        <f t="shared" si="29"/>
        <v>0</v>
      </c>
      <c r="L161" s="321">
        <f t="shared" si="29"/>
        <v>912.1700000000001</v>
      </c>
      <c r="M161" s="876">
        <f t="shared" si="29"/>
        <v>6563.499999999999</v>
      </c>
      <c r="N161" s="876">
        <f t="shared" si="29"/>
        <v>4374.22</v>
      </c>
      <c r="O161" s="876">
        <f t="shared" si="29"/>
        <v>1912.76</v>
      </c>
      <c r="P161" s="877">
        <f t="shared" si="29"/>
        <v>26.75</v>
      </c>
      <c r="Q161" s="326"/>
      <c r="R161" s="46"/>
      <c r="S161" s="94"/>
      <c r="T161" s="46"/>
      <c r="U161" s="326"/>
      <c r="V161" s="46"/>
      <c r="W161" s="46"/>
      <c r="X161" s="46"/>
    </row>
    <row r="162" spans="1:24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59"/>
      <c r="M162" s="59"/>
      <c r="N162" s="59"/>
      <c r="O162" s="59"/>
      <c r="P162" s="59"/>
      <c r="Q162" s="94"/>
      <c r="R162" s="46"/>
      <c r="S162" s="94"/>
      <c r="T162" s="46"/>
      <c r="U162" s="46"/>
      <c r="V162" s="46"/>
      <c r="W162" s="46"/>
      <c r="X162" s="46"/>
    </row>
    <row r="163" spans="1:24" ht="12.75">
      <c r="A163" s="311"/>
      <c r="B163" s="311"/>
      <c r="C163" s="311"/>
      <c r="D163" s="311"/>
      <c r="E163" s="311"/>
      <c r="F163" s="311"/>
      <c r="G163" s="311"/>
      <c r="H163" s="311"/>
      <c r="I163" s="312"/>
      <c r="J163" s="214"/>
      <c r="K163" s="18"/>
      <c r="L163" s="59"/>
      <c r="M163" s="59"/>
      <c r="N163" s="59"/>
      <c r="O163" s="59"/>
      <c r="P163" s="59"/>
      <c r="Q163" s="94"/>
      <c r="R163" s="46"/>
      <c r="S163" s="94"/>
      <c r="T163" s="46"/>
      <c r="U163" s="46"/>
      <c r="V163" s="46"/>
      <c r="W163" s="46"/>
      <c r="X163" s="46"/>
    </row>
    <row r="164" spans="1:24" ht="12.75">
      <c r="A164" s="18"/>
      <c r="B164" s="1441" t="s">
        <v>35</v>
      </c>
      <c r="C164" s="1441"/>
      <c r="D164" s="1441"/>
      <c r="E164" s="1441"/>
      <c r="F164" s="1441"/>
      <c r="G164" s="1441"/>
      <c r="H164" s="1441"/>
      <c r="I164" s="18"/>
      <c r="J164" s="18"/>
      <c r="K164" s="18"/>
      <c r="L164" s="59"/>
      <c r="M164" s="59"/>
      <c r="N164" s="59"/>
      <c r="O164" s="59"/>
      <c r="P164" s="59"/>
      <c r="Q164" s="94"/>
      <c r="R164" s="46"/>
      <c r="S164" s="94"/>
      <c r="T164" s="46"/>
      <c r="U164" s="46"/>
      <c r="V164" s="46"/>
      <c r="W164" s="46"/>
      <c r="X164" s="46"/>
    </row>
    <row r="165" spans="1:24" ht="9.75" customHeight="1" thickBot="1">
      <c r="A165" s="18"/>
      <c r="B165" s="1453"/>
      <c r="C165" s="1453"/>
      <c r="D165" s="1453"/>
      <c r="E165" s="1453"/>
      <c r="F165" s="1453"/>
      <c r="G165" s="1453"/>
      <c r="H165" s="1453"/>
      <c r="I165" s="18"/>
      <c r="J165" s="18"/>
      <c r="K165" s="18"/>
      <c r="L165" s="59"/>
      <c r="M165" s="59"/>
      <c r="N165" s="59"/>
      <c r="O165" s="59"/>
      <c r="P165" s="59"/>
      <c r="Q165" s="94"/>
      <c r="R165" s="46"/>
      <c r="S165" s="94"/>
      <c r="T165" s="46"/>
      <c r="U165" s="46"/>
      <c r="V165" s="46"/>
      <c r="W165" s="46"/>
      <c r="X165" s="46"/>
    </row>
    <row r="166" spans="1:24" ht="13.5" thickBot="1">
      <c r="A166" s="18"/>
      <c r="B166" s="1454" t="s">
        <v>85</v>
      </c>
      <c r="C166" s="1454"/>
      <c r="D166" s="1455">
        <v>303.44</v>
      </c>
      <c r="E166" s="1455"/>
      <c r="F166" s="1455"/>
      <c r="G166" s="1455"/>
      <c r="H166" s="94"/>
      <c r="I166" s="18"/>
      <c r="J166" s="18"/>
      <c r="K166" s="18"/>
      <c r="L166" s="59"/>
      <c r="M166" s="59"/>
      <c r="N166" s="59"/>
      <c r="O166" s="59"/>
      <c r="P166" s="59"/>
      <c r="Q166" s="94"/>
      <c r="R166" s="46"/>
      <c r="S166" s="94"/>
      <c r="T166" s="46"/>
      <c r="U166" s="46"/>
      <c r="V166" s="46"/>
      <c r="W166" s="46"/>
      <c r="X166" s="46"/>
    </row>
    <row r="167" spans="1:24" ht="13.5" thickBot="1">
      <c r="A167" s="18"/>
      <c r="B167" s="1456" t="s">
        <v>84</v>
      </c>
      <c r="C167" s="1456"/>
      <c r="D167" s="1457">
        <v>432</v>
      </c>
      <c r="E167" s="1457"/>
      <c r="F167" s="1457"/>
      <c r="G167" s="1457"/>
      <c r="H167" s="94"/>
      <c r="I167" s="18"/>
      <c r="J167" s="18"/>
      <c r="K167" s="18"/>
      <c r="Q167" s="94"/>
      <c r="R167" s="46"/>
      <c r="S167" s="94"/>
      <c r="T167" s="46"/>
      <c r="U167" s="46"/>
      <c r="V167" s="46"/>
      <c r="W167" s="46"/>
      <c r="X167" s="46"/>
    </row>
    <row r="168" spans="1:24" ht="13.5" thickBot="1">
      <c r="A168" s="18"/>
      <c r="B168" s="1462" t="s">
        <v>9</v>
      </c>
      <c r="C168" s="1462"/>
      <c r="D168" s="1463">
        <f>SUM(D166:D167)</f>
        <v>735.44</v>
      </c>
      <c r="E168" s="1463"/>
      <c r="F168" s="1463"/>
      <c r="G168" s="1463"/>
      <c r="H168" s="94"/>
      <c r="I168" s="18"/>
      <c r="J168" s="18"/>
      <c r="K168" s="18"/>
      <c r="Q168" s="94"/>
      <c r="R168" s="46"/>
      <c r="S168" s="94"/>
      <c r="T168" s="46"/>
      <c r="U168" s="46"/>
      <c r="V168" s="46"/>
      <c r="W168" s="46"/>
      <c r="X168" s="46"/>
    </row>
    <row r="169" spans="1:24" ht="12.75">
      <c r="A169" s="18"/>
      <c r="B169" s="60"/>
      <c r="C169" s="60"/>
      <c r="D169" s="60"/>
      <c r="E169" s="60"/>
      <c r="F169" s="60"/>
      <c r="G169" s="60"/>
      <c r="H169" s="94"/>
      <c r="I169" s="18"/>
      <c r="J169" s="18"/>
      <c r="K169" s="18"/>
      <c r="Q169" s="94"/>
      <c r="R169" s="46"/>
      <c r="S169" s="94"/>
      <c r="T169" s="46"/>
      <c r="U169" s="46"/>
      <c r="V169" s="46"/>
      <c r="W169" s="46"/>
      <c r="X169" s="46"/>
    </row>
    <row r="170" spans="1:24" ht="12.75">
      <c r="A170" s="18"/>
      <c r="B170" s="1094" t="s">
        <v>10</v>
      </c>
      <c r="C170" s="878"/>
      <c r="D170" s="878"/>
      <c r="E170" s="878"/>
      <c r="F170" s="878"/>
      <c r="G170" s="878"/>
      <c r="H170" s="878"/>
      <c r="I170" s="878"/>
      <c r="J170" s="1095"/>
      <c r="K170" s="878"/>
      <c r="Q170" s="94"/>
      <c r="R170" s="46"/>
      <c r="S170" s="94"/>
      <c r="T170" s="46"/>
      <c r="U170" s="46"/>
      <c r="V170" s="46"/>
      <c r="W170" s="46"/>
      <c r="X170" s="46"/>
    </row>
    <row r="171" spans="1:24" ht="12.75">
      <c r="A171" s="18"/>
      <c r="B171" s="878" t="s">
        <v>235</v>
      </c>
      <c r="C171" s="878"/>
      <c r="D171" s="878"/>
      <c r="E171" s="878"/>
      <c r="F171" s="878"/>
      <c r="G171" s="878"/>
      <c r="H171" s="878"/>
      <c r="I171" s="878"/>
      <c r="J171" s="1095"/>
      <c r="K171" s="878"/>
      <c r="Q171" s="94"/>
      <c r="R171" s="46"/>
      <c r="S171" s="94"/>
      <c r="T171" s="46"/>
      <c r="U171" s="46"/>
      <c r="V171" s="46"/>
      <c r="W171" s="46"/>
      <c r="X171" s="46"/>
    </row>
    <row r="172" spans="1:24" ht="14.25">
      <c r="A172" s="18"/>
      <c r="B172" s="1096" t="s">
        <v>236</v>
      </c>
      <c r="C172" s="1096"/>
      <c r="D172" s="1096"/>
      <c r="E172" s="1096"/>
      <c r="F172" s="1096"/>
      <c r="G172" s="1096"/>
      <c r="H172" s="1096"/>
      <c r="I172" s="1096"/>
      <c r="J172" s="1096"/>
      <c r="K172" s="1096"/>
      <c r="L172" s="1096"/>
      <c r="M172" s="1096"/>
      <c r="Q172" s="94"/>
      <c r="R172" s="46"/>
      <c r="S172" s="94"/>
      <c r="T172" s="46"/>
      <c r="U172" s="46"/>
      <c r="V172" s="46"/>
      <c r="W172" s="46"/>
      <c r="X172" s="46"/>
    </row>
    <row r="173" spans="1:24" ht="12.75">
      <c r="A173" s="18"/>
      <c r="B173" s="1459"/>
      <c r="C173" s="1459"/>
      <c r="D173" s="1459"/>
      <c r="E173" s="1459"/>
      <c r="F173" s="1459"/>
      <c r="G173" s="1459"/>
      <c r="H173" s="1459"/>
      <c r="I173" s="1459"/>
      <c r="J173" s="1095"/>
      <c r="K173" s="878"/>
      <c r="Q173" s="94"/>
      <c r="R173" s="46"/>
      <c r="S173" s="94"/>
      <c r="T173" s="46"/>
      <c r="U173" s="46"/>
      <c r="V173" s="46"/>
      <c r="W173" s="46"/>
      <c r="X173" s="46"/>
    </row>
    <row r="174" spans="1:24" ht="12.75">
      <c r="A174" s="18"/>
      <c r="B174" s="60"/>
      <c r="C174" s="60"/>
      <c r="D174" s="60"/>
      <c r="E174" s="60"/>
      <c r="F174" s="60"/>
      <c r="G174" s="60"/>
      <c r="H174" s="18"/>
      <c r="I174" s="18"/>
      <c r="J174" s="18"/>
      <c r="K174" s="18"/>
      <c r="Q174" s="94"/>
      <c r="R174" s="46"/>
      <c r="S174" s="94"/>
      <c r="T174" s="46"/>
      <c r="U174" s="46"/>
      <c r="V174" s="46"/>
      <c r="W174" s="46"/>
      <c r="X174" s="46"/>
    </row>
    <row r="175" spans="1:24" ht="15.75">
      <c r="A175" s="18"/>
      <c r="B175" s="55" t="s">
        <v>103</v>
      </c>
      <c r="C175" s="55"/>
      <c r="D175" s="55"/>
      <c r="M175" s="18"/>
      <c r="N175" s="18"/>
      <c r="O175" s="18"/>
      <c r="Q175" s="94"/>
      <c r="R175" s="46"/>
      <c r="S175" s="94"/>
      <c r="T175" s="46"/>
      <c r="U175" s="46"/>
      <c r="V175" s="46"/>
      <c r="W175" s="46"/>
      <c r="X175" s="46"/>
    </row>
    <row r="176" spans="1:24" ht="13.5" thickBo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Q176" s="94"/>
      <c r="R176" s="46"/>
      <c r="S176" s="94"/>
      <c r="T176" s="46"/>
      <c r="U176" s="46"/>
      <c r="V176" s="46"/>
      <c r="W176" s="46"/>
      <c r="X176" s="46"/>
    </row>
    <row r="177" spans="1:24" ht="37.5" customHeight="1" thickBot="1">
      <c r="A177" s="1421" t="s">
        <v>14</v>
      </c>
      <c r="B177" s="1464" t="s">
        <v>25</v>
      </c>
      <c r="C177" s="1464"/>
      <c r="D177" s="1464"/>
      <c r="E177" s="1464"/>
      <c r="F177" s="1465" t="s">
        <v>15</v>
      </c>
      <c r="G177" s="1465" t="s">
        <v>0</v>
      </c>
      <c r="H177" s="1458" t="s">
        <v>26</v>
      </c>
      <c r="I177" s="1458"/>
      <c r="J177" s="1458"/>
      <c r="K177" s="1458"/>
      <c r="L177" s="1458"/>
      <c r="M177" s="1429" t="s">
        <v>205</v>
      </c>
      <c r="N177" s="791" t="s">
        <v>28</v>
      </c>
      <c r="O177" s="792" t="s">
        <v>17</v>
      </c>
      <c r="P177" s="1171" t="s">
        <v>210</v>
      </c>
      <c r="Q177" s="94"/>
      <c r="R177" s="46"/>
      <c r="S177" s="94"/>
      <c r="T177" s="46"/>
      <c r="U177" s="46"/>
      <c r="V177" s="46"/>
      <c r="W177" s="46"/>
      <c r="X177" s="46"/>
    </row>
    <row r="178" spans="1:24" ht="30" customHeight="1" thickBot="1">
      <c r="A178" s="1422"/>
      <c r="B178" s="784" t="s">
        <v>18</v>
      </c>
      <c r="C178" s="784" t="s">
        <v>19</v>
      </c>
      <c r="D178" s="784" t="s">
        <v>11</v>
      </c>
      <c r="E178" s="785" t="s">
        <v>20</v>
      </c>
      <c r="F178" s="1466"/>
      <c r="G178" s="1466"/>
      <c r="H178" s="786" t="s">
        <v>13</v>
      </c>
      <c r="I178" s="787" t="s">
        <v>12</v>
      </c>
      <c r="J178" s="787" t="s">
        <v>21</v>
      </c>
      <c r="K178" s="787" t="s">
        <v>22</v>
      </c>
      <c r="L178" s="788" t="s">
        <v>23</v>
      </c>
      <c r="M178" s="1430"/>
      <c r="N178" s="795" t="s">
        <v>189</v>
      </c>
      <c r="O178" s="797" t="s">
        <v>189</v>
      </c>
      <c r="P178" s="796" t="s">
        <v>189</v>
      </c>
      <c r="Q178" s="94"/>
      <c r="R178" s="46"/>
      <c r="S178" s="94"/>
      <c r="T178" s="46"/>
      <c r="U178" s="46"/>
      <c r="V178" s="46"/>
      <c r="W178" s="46"/>
      <c r="X178" s="46"/>
    </row>
    <row r="179" spans="1:24" ht="12.75">
      <c r="A179" s="322" t="s">
        <v>36</v>
      </c>
      <c r="B179" s="879">
        <f aca="true" t="shared" si="30" ref="B179:P179">B13+B23+B35+B40+B46+B51+B56+B129+B151+B18+B68+B75+B83+B93+B30</f>
        <v>1867.1100000000001</v>
      </c>
      <c r="C179" s="879">
        <f t="shared" si="30"/>
        <v>1300.4899999999998</v>
      </c>
      <c r="D179" s="879">
        <f t="shared" si="30"/>
        <v>2022.46</v>
      </c>
      <c r="E179" s="879">
        <f t="shared" si="30"/>
        <v>1859.5300000000002</v>
      </c>
      <c r="F179" s="879">
        <f t="shared" si="30"/>
        <v>3579.8900000000003</v>
      </c>
      <c r="G179" s="879">
        <f t="shared" si="30"/>
        <v>923.4399999999999</v>
      </c>
      <c r="H179" s="879">
        <f t="shared" si="30"/>
        <v>160.78</v>
      </c>
      <c r="I179" s="879">
        <f t="shared" si="30"/>
        <v>261</v>
      </c>
      <c r="J179" s="879">
        <f t="shared" si="30"/>
        <v>0</v>
      </c>
      <c r="K179" s="879">
        <f t="shared" si="30"/>
        <v>0</v>
      </c>
      <c r="L179" s="879">
        <f t="shared" si="30"/>
        <v>912.1700000000001</v>
      </c>
      <c r="M179" s="879">
        <f t="shared" si="30"/>
        <v>5980.780000000001</v>
      </c>
      <c r="N179" s="879">
        <f t="shared" si="30"/>
        <v>3926.28</v>
      </c>
      <c r="O179" s="879">
        <f t="shared" si="30"/>
        <v>1831.1599999999999</v>
      </c>
      <c r="P179" s="879">
        <f t="shared" si="30"/>
        <v>26.75</v>
      </c>
      <c r="Q179" s="94"/>
      <c r="R179" s="510"/>
      <c r="S179" s="94"/>
      <c r="T179" s="46"/>
      <c r="U179" s="46"/>
      <c r="V179" s="46"/>
      <c r="W179" s="46"/>
      <c r="X179" s="46"/>
    </row>
    <row r="180" spans="1:24" ht="12.75">
      <c r="A180" s="323" t="s">
        <v>37</v>
      </c>
      <c r="B180" s="234">
        <f>B88</f>
        <v>58.93</v>
      </c>
      <c r="C180" s="234">
        <f aca="true" t="shared" si="31" ref="C180:P180">C88</f>
        <v>943.5</v>
      </c>
      <c r="D180" s="234">
        <f t="shared" si="31"/>
        <v>0</v>
      </c>
      <c r="E180" s="880">
        <f t="shared" si="31"/>
        <v>0</v>
      </c>
      <c r="F180" s="234">
        <f t="shared" si="31"/>
        <v>37.66</v>
      </c>
      <c r="G180" s="234">
        <f t="shared" si="31"/>
        <v>31.88</v>
      </c>
      <c r="H180" s="881">
        <f t="shared" si="31"/>
        <v>0</v>
      </c>
      <c r="I180" s="234">
        <f t="shared" si="31"/>
        <v>0</v>
      </c>
      <c r="J180" s="234">
        <f t="shared" si="31"/>
        <v>0</v>
      </c>
      <c r="K180" s="234">
        <f t="shared" si="31"/>
        <v>0</v>
      </c>
      <c r="L180" s="882">
        <f t="shared" si="31"/>
        <v>0</v>
      </c>
      <c r="M180" s="883">
        <f t="shared" si="31"/>
        <v>545</v>
      </c>
      <c r="N180" s="234">
        <f t="shared" si="31"/>
        <v>432</v>
      </c>
      <c r="O180" s="234">
        <f t="shared" si="31"/>
        <v>26.8</v>
      </c>
      <c r="P180" s="234">
        <f t="shared" si="31"/>
        <v>0</v>
      </c>
      <c r="Q180" s="94"/>
      <c r="R180" s="46"/>
      <c r="S180" s="94"/>
      <c r="T180" s="46"/>
      <c r="U180" s="46"/>
      <c r="V180" s="46"/>
      <c r="W180" s="46"/>
      <c r="X180" s="46"/>
    </row>
    <row r="181" spans="1:24" ht="12.75">
      <c r="A181" s="323" t="s">
        <v>38</v>
      </c>
      <c r="B181" s="884">
        <f>B108+B103+B98</f>
        <v>0</v>
      </c>
      <c r="C181" s="884">
        <f aca="true" t="shared" si="32" ref="C181:P181">C108+C103+C98</f>
        <v>0</v>
      </c>
      <c r="D181" s="884">
        <f t="shared" si="32"/>
        <v>10.55</v>
      </c>
      <c r="E181" s="884">
        <f t="shared" si="32"/>
        <v>0</v>
      </c>
      <c r="F181" s="884">
        <f t="shared" si="32"/>
        <v>41.45</v>
      </c>
      <c r="G181" s="884">
        <f t="shared" si="32"/>
        <v>27.049999999999997</v>
      </c>
      <c r="H181" s="884">
        <f t="shared" si="32"/>
        <v>0</v>
      </c>
      <c r="I181" s="884">
        <f t="shared" si="32"/>
        <v>0</v>
      </c>
      <c r="J181" s="884">
        <f t="shared" si="32"/>
        <v>0</v>
      </c>
      <c r="K181" s="884">
        <f t="shared" si="32"/>
        <v>0</v>
      </c>
      <c r="L181" s="884">
        <f t="shared" si="32"/>
        <v>0</v>
      </c>
      <c r="M181" s="884">
        <f t="shared" si="32"/>
        <v>37.72</v>
      </c>
      <c r="N181" s="884">
        <f t="shared" si="32"/>
        <v>2.8</v>
      </c>
      <c r="O181" s="884">
        <f t="shared" si="32"/>
        <v>42</v>
      </c>
      <c r="P181" s="884">
        <f t="shared" si="32"/>
        <v>0</v>
      </c>
      <c r="Q181" s="94"/>
      <c r="R181" s="46"/>
      <c r="S181" s="94"/>
      <c r="T181" s="46"/>
      <c r="U181" s="46"/>
      <c r="V181" s="46"/>
      <c r="W181" s="46"/>
      <c r="X181" s="46"/>
    </row>
    <row r="182" spans="1:24" ht="13.5" thickBot="1">
      <c r="A182" s="389" t="s">
        <v>39</v>
      </c>
      <c r="B182" s="198">
        <f aca="true" t="shared" si="33" ref="B182:P182">B113+B61</f>
        <v>0</v>
      </c>
      <c r="C182" s="198">
        <f t="shared" si="33"/>
        <v>0</v>
      </c>
      <c r="D182" s="198">
        <f t="shared" si="33"/>
        <v>28.19</v>
      </c>
      <c r="E182" s="198">
        <f t="shared" si="33"/>
        <v>0</v>
      </c>
      <c r="F182" s="198">
        <f t="shared" si="33"/>
        <v>0</v>
      </c>
      <c r="G182" s="198">
        <f t="shared" si="33"/>
        <v>8.11</v>
      </c>
      <c r="H182" s="198">
        <f t="shared" si="33"/>
        <v>0</v>
      </c>
      <c r="I182" s="198">
        <f t="shared" si="33"/>
        <v>0</v>
      </c>
      <c r="J182" s="198">
        <f t="shared" si="33"/>
        <v>0</v>
      </c>
      <c r="K182" s="198">
        <f t="shared" si="33"/>
        <v>0</v>
      </c>
      <c r="L182" s="198">
        <f t="shared" si="33"/>
        <v>0</v>
      </c>
      <c r="M182" s="198">
        <f t="shared" si="33"/>
        <v>0</v>
      </c>
      <c r="N182" s="198">
        <f t="shared" si="33"/>
        <v>13.14</v>
      </c>
      <c r="O182" s="198">
        <f t="shared" si="33"/>
        <v>12.8</v>
      </c>
      <c r="P182" s="198">
        <f t="shared" si="33"/>
        <v>0</v>
      </c>
      <c r="Q182" s="94"/>
      <c r="R182" s="46"/>
      <c r="S182" s="94"/>
      <c r="T182" s="46"/>
      <c r="U182" s="46"/>
      <c r="V182" s="46"/>
      <c r="W182" s="46"/>
      <c r="X182" s="46"/>
    </row>
    <row r="183" spans="1:24" ht="21" customHeight="1" thickBot="1">
      <c r="A183" s="265" t="s">
        <v>9</v>
      </c>
      <c r="B183" s="265">
        <f>SUM(B179:B182)</f>
        <v>1926.0400000000002</v>
      </c>
      <c r="C183" s="265">
        <f aca="true" t="shared" si="34" ref="C183:P183">SUM(C179:C182)</f>
        <v>2243.99</v>
      </c>
      <c r="D183" s="265">
        <f t="shared" si="34"/>
        <v>2061.2</v>
      </c>
      <c r="E183" s="265">
        <f t="shared" si="34"/>
        <v>1859.5300000000002</v>
      </c>
      <c r="F183" s="265">
        <f t="shared" si="34"/>
        <v>3659</v>
      </c>
      <c r="G183" s="265">
        <f t="shared" si="34"/>
        <v>990.4799999999999</v>
      </c>
      <c r="H183" s="265">
        <f t="shared" si="34"/>
        <v>160.78</v>
      </c>
      <c r="I183" s="265">
        <f t="shared" si="34"/>
        <v>261</v>
      </c>
      <c r="J183" s="265">
        <f t="shared" si="34"/>
        <v>0</v>
      </c>
      <c r="K183" s="265">
        <f t="shared" si="34"/>
        <v>0</v>
      </c>
      <c r="L183" s="265">
        <f t="shared" si="34"/>
        <v>912.1700000000001</v>
      </c>
      <c r="M183" s="265">
        <f t="shared" si="34"/>
        <v>6563.500000000001</v>
      </c>
      <c r="N183" s="265">
        <f t="shared" si="34"/>
        <v>4374.220000000001</v>
      </c>
      <c r="O183" s="265">
        <f t="shared" si="34"/>
        <v>1912.7599999999998</v>
      </c>
      <c r="P183" s="265">
        <f t="shared" si="34"/>
        <v>26.75</v>
      </c>
      <c r="Q183" s="94"/>
      <c r="R183" s="46"/>
      <c r="S183" s="94"/>
      <c r="T183" s="46"/>
      <c r="U183" s="94"/>
      <c r="V183" s="46"/>
      <c r="W183" s="46"/>
      <c r="X183" s="46"/>
    </row>
    <row r="184" spans="1:24" ht="12.75">
      <c r="A184" s="1460" t="s">
        <v>123</v>
      </c>
      <c r="B184" s="1460"/>
      <c r="C184" s="1460"/>
      <c r="D184" s="1460"/>
      <c r="E184" s="1460"/>
      <c r="F184" s="1460"/>
      <c r="G184" s="1460"/>
      <c r="H184" s="1460"/>
      <c r="I184" s="1460"/>
      <c r="J184" s="1460"/>
      <c r="K184" s="1460"/>
      <c r="L184" s="1460"/>
      <c r="M184" s="1460"/>
      <c r="N184" s="1460"/>
      <c r="O184" s="1460"/>
      <c r="P184" s="1460"/>
      <c r="Q184" s="46"/>
      <c r="R184" s="46"/>
      <c r="S184" s="46"/>
      <c r="T184" s="46"/>
      <c r="U184" s="46"/>
      <c r="V184" s="46"/>
      <c r="W184" s="46"/>
      <c r="X184" s="46"/>
    </row>
    <row r="185" spans="1:24" ht="12.75">
      <c r="A185" s="217"/>
      <c r="B185" s="217"/>
      <c r="C185" s="217"/>
      <c r="D185" s="217"/>
      <c r="E185" s="217"/>
      <c r="F185" s="217"/>
      <c r="G185" s="217"/>
      <c r="H185" s="217"/>
      <c r="I185" s="217"/>
      <c r="J185" s="217"/>
      <c r="K185" s="217"/>
      <c r="L185" s="217"/>
      <c r="M185" s="217"/>
      <c r="N185" s="217"/>
      <c r="O185" s="217"/>
      <c r="P185" s="217"/>
      <c r="Q185" s="46"/>
      <c r="R185" s="46"/>
      <c r="S185" s="46"/>
      <c r="T185" s="46"/>
      <c r="U185" s="46"/>
      <c r="V185" s="46"/>
      <c r="W185" s="46"/>
      <c r="X185" s="46"/>
    </row>
    <row r="186" spans="1:24" ht="12.75">
      <c r="A186" s="217"/>
      <c r="B186" s="217"/>
      <c r="C186" s="217"/>
      <c r="D186" s="217"/>
      <c r="E186" s="217"/>
      <c r="F186" s="217"/>
      <c r="G186" s="217"/>
      <c r="H186" s="217"/>
      <c r="I186" s="217"/>
      <c r="J186" s="217"/>
      <c r="K186" s="217"/>
      <c r="L186" s="217"/>
      <c r="M186" s="217"/>
      <c r="N186" s="217"/>
      <c r="O186" s="217"/>
      <c r="P186" s="217"/>
      <c r="Q186" s="46"/>
      <c r="R186" s="46"/>
      <c r="S186" s="46"/>
      <c r="T186" s="46"/>
      <c r="U186" s="46"/>
      <c r="V186" s="46"/>
      <c r="W186" s="46"/>
      <c r="X186" s="46"/>
    </row>
    <row r="187" spans="1:24" ht="12.75">
      <c r="A187" s="217"/>
      <c r="B187" s="217"/>
      <c r="C187" s="217"/>
      <c r="D187" s="217"/>
      <c r="E187" s="217"/>
      <c r="F187" s="217"/>
      <c r="G187" s="217"/>
      <c r="H187" s="217"/>
      <c r="I187" s="217"/>
      <c r="J187" s="217"/>
      <c r="K187" s="217"/>
      <c r="L187" s="217"/>
      <c r="M187" s="217"/>
      <c r="N187" s="217"/>
      <c r="O187" s="217"/>
      <c r="P187" s="217"/>
      <c r="Q187" s="46"/>
      <c r="R187" s="46"/>
      <c r="S187" s="46"/>
      <c r="T187" s="46"/>
      <c r="U187" s="46"/>
      <c r="V187" s="46"/>
      <c r="W187" s="46"/>
      <c r="X187" s="46"/>
    </row>
    <row r="188" spans="1:24" ht="12.75">
      <c r="A188" s="217"/>
      <c r="B188" s="217"/>
      <c r="C188" s="217"/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7"/>
      <c r="P188" s="217"/>
      <c r="Q188" s="46"/>
      <c r="R188" s="46"/>
      <c r="S188" s="46"/>
      <c r="T188" s="46"/>
      <c r="U188" s="46"/>
      <c r="V188" s="46"/>
      <c r="W188" s="46"/>
      <c r="X188" s="46"/>
    </row>
    <row r="189" spans="1:24" ht="12.75">
      <c r="A189" s="217"/>
      <c r="B189" s="217"/>
      <c r="C189" s="217"/>
      <c r="D189" s="217"/>
      <c r="E189" s="217"/>
      <c r="F189" s="217"/>
      <c r="G189" s="217"/>
      <c r="H189" s="217"/>
      <c r="I189" s="217"/>
      <c r="J189" s="217"/>
      <c r="K189" s="217"/>
      <c r="L189" s="217"/>
      <c r="M189" s="217"/>
      <c r="N189" s="217"/>
      <c r="O189" s="217"/>
      <c r="P189" s="217"/>
      <c r="Q189" s="46"/>
      <c r="R189" s="46"/>
      <c r="S189" s="46"/>
      <c r="T189" s="46"/>
      <c r="U189" s="46"/>
      <c r="V189" s="46"/>
      <c r="W189" s="46"/>
      <c r="X189" s="46"/>
    </row>
    <row r="190" spans="1:24" ht="12.75">
      <c r="A190" s="217"/>
      <c r="B190" s="217"/>
      <c r="C190" s="217"/>
      <c r="D190" s="217"/>
      <c r="E190" s="217"/>
      <c r="F190" s="217"/>
      <c r="G190" s="217"/>
      <c r="H190" s="217"/>
      <c r="I190" s="217"/>
      <c r="J190" s="217"/>
      <c r="K190" s="217"/>
      <c r="L190" s="217"/>
      <c r="M190" s="217"/>
      <c r="N190" s="217"/>
      <c r="O190" s="217"/>
      <c r="P190" s="217"/>
      <c r="Q190" s="46"/>
      <c r="R190" s="46"/>
      <c r="S190" s="46"/>
      <c r="T190" s="46"/>
      <c r="U190" s="46"/>
      <c r="V190" s="46"/>
      <c r="W190" s="46"/>
      <c r="X190" s="46"/>
    </row>
    <row r="191" spans="1:24" ht="12.75">
      <c r="A191" s="217"/>
      <c r="B191" s="217"/>
      <c r="C191" s="217"/>
      <c r="D191" s="217"/>
      <c r="E191" s="217"/>
      <c r="F191" s="217"/>
      <c r="G191" s="217"/>
      <c r="H191" s="217"/>
      <c r="I191" s="217"/>
      <c r="J191" s="217"/>
      <c r="K191" s="217"/>
      <c r="L191" s="217"/>
      <c r="M191" s="217"/>
      <c r="N191" s="217"/>
      <c r="O191" s="217"/>
      <c r="P191" s="217"/>
      <c r="Q191" s="46"/>
      <c r="R191" s="46"/>
      <c r="S191" s="46"/>
      <c r="T191" s="46"/>
      <c r="U191" s="46"/>
      <c r="V191" s="46"/>
      <c r="W191" s="46"/>
      <c r="X191" s="46"/>
    </row>
    <row r="192" spans="1:24" ht="12.75">
      <c r="A192" s="217"/>
      <c r="B192" s="217"/>
      <c r="C192" s="217"/>
      <c r="D192" s="217"/>
      <c r="E192" s="217"/>
      <c r="F192" s="217"/>
      <c r="G192" s="217"/>
      <c r="H192" s="217"/>
      <c r="I192" s="217"/>
      <c r="J192" s="217"/>
      <c r="K192" s="217"/>
      <c r="L192" s="217"/>
      <c r="M192" s="217"/>
      <c r="N192" s="217"/>
      <c r="O192" s="217"/>
      <c r="P192" s="217"/>
      <c r="Q192" s="46"/>
      <c r="R192" s="46"/>
      <c r="S192" s="46"/>
      <c r="T192" s="46"/>
      <c r="U192" s="46"/>
      <c r="V192" s="46"/>
      <c r="W192" s="46"/>
      <c r="X192" s="46"/>
    </row>
    <row r="193" spans="1:24" ht="47.25" customHeight="1">
      <c r="A193" s="1093"/>
      <c r="B193" s="1093"/>
      <c r="C193" s="1093"/>
      <c r="D193" s="1093"/>
      <c r="E193" s="1093"/>
      <c r="F193" s="1093"/>
      <c r="G193" s="1093"/>
      <c r="H193" s="1093"/>
      <c r="I193" s="1093"/>
      <c r="J193" s="1093"/>
      <c r="K193" s="1093"/>
      <c r="L193" s="1093"/>
      <c r="M193" s="1093"/>
      <c r="N193" s="1093"/>
      <c r="O193" s="1093"/>
      <c r="P193" s="1093"/>
      <c r="Q193" s="46"/>
      <c r="R193" s="46"/>
      <c r="S193" s="46"/>
      <c r="T193" s="46"/>
      <c r="U193" s="46"/>
      <c r="V193" s="46"/>
      <c r="W193" s="46"/>
      <c r="X193" s="46"/>
    </row>
    <row r="194" spans="1:24" ht="27.75" customHeight="1">
      <c r="A194" s="366"/>
      <c r="B194" s="1187"/>
      <c r="C194" s="366"/>
      <c r="D194" s="366"/>
      <c r="E194" s="366"/>
      <c r="F194" s="366"/>
      <c r="G194" s="366"/>
      <c r="H194" s="366"/>
      <c r="I194" s="366"/>
      <c r="J194" s="366"/>
      <c r="K194" s="366"/>
      <c r="L194" s="366"/>
      <c r="M194" s="366"/>
      <c r="N194" s="366"/>
      <c r="O194" s="366"/>
      <c r="P194" s="366"/>
      <c r="Q194" s="46"/>
      <c r="R194" s="46"/>
      <c r="S194" s="46"/>
      <c r="T194" s="46"/>
      <c r="U194" s="46"/>
      <c r="V194" s="46"/>
      <c r="W194" s="46"/>
      <c r="X194" s="46"/>
    </row>
    <row r="195" spans="1:24" ht="12.75">
      <c r="A195" s="3"/>
      <c r="B195" s="1188"/>
      <c r="C195" s="1189"/>
      <c r="D195" s="3"/>
      <c r="E195" s="3"/>
      <c r="K195" s="1461"/>
      <c r="L195" s="1461"/>
      <c r="M195" s="1461"/>
      <c r="N195" s="1461"/>
      <c r="O195" s="1461"/>
      <c r="P195" s="1461"/>
      <c r="Q195" s="46"/>
      <c r="R195" s="46"/>
      <c r="S195" s="46"/>
      <c r="T195" s="46"/>
      <c r="U195" s="46"/>
      <c r="V195" s="46"/>
      <c r="W195" s="46"/>
      <c r="X195" s="46"/>
    </row>
    <row r="196" spans="1:15" ht="12.75">
      <c r="A196" s="3"/>
      <c r="B196" s="1188"/>
      <c r="C196" s="3"/>
      <c r="D196" s="3"/>
      <c r="E196" s="773"/>
      <c r="M196" s="83"/>
      <c r="N196" s="46"/>
      <c r="O196" s="46"/>
    </row>
    <row r="197" spans="1:15" ht="12.75">
      <c r="A197" s="3"/>
      <c r="B197" s="1189"/>
      <c r="C197" s="3"/>
      <c r="D197" s="3"/>
      <c r="E197" s="3"/>
      <c r="M197" s="46"/>
      <c r="N197" s="46"/>
      <c r="O197" s="46"/>
    </row>
    <row r="198" spans="1:5" ht="12.75">
      <c r="A198" s="14"/>
      <c r="B198" s="1189"/>
      <c r="C198" s="3"/>
      <c r="D198" s="3"/>
      <c r="E198" s="3"/>
    </row>
    <row r="199" spans="1:5" ht="26.25" customHeight="1">
      <c r="A199" s="1190"/>
      <c r="B199" s="1191"/>
      <c r="C199" s="3"/>
      <c r="D199" s="3"/>
      <c r="E199" s="3"/>
    </row>
    <row r="200" spans="1:5" ht="12.75">
      <c r="A200" s="3"/>
      <c r="B200" s="3"/>
      <c r="C200" s="3"/>
      <c r="D200" s="3"/>
      <c r="E200" s="3"/>
    </row>
  </sheetData>
  <sheetProtection/>
  <autoFilter ref="A4:R61"/>
  <mergeCells count="201">
    <mergeCell ref="DV3:EK3"/>
    <mergeCell ref="EL3:FA3"/>
    <mergeCell ref="FB3:FQ3"/>
    <mergeCell ref="FR3:GG3"/>
    <mergeCell ref="GH3:GW3"/>
    <mergeCell ref="GX3:HM3"/>
    <mergeCell ref="HN2:IC2"/>
    <mergeCell ref="ID2:IS2"/>
    <mergeCell ref="AD3:AS3"/>
    <mergeCell ref="AT3:BI3"/>
    <mergeCell ref="BJ3:BY3"/>
    <mergeCell ref="BZ3:CO3"/>
    <mergeCell ref="CP3:DE3"/>
    <mergeCell ref="DF3:DU3"/>
    <mergeCell ref="HN3:IC3"/>
    <mergeCell ref="ID3:IS3"/>
    <mergeCell ref="DV2:EK2"/>
    <mergeCell ref="EL2:FA2"/>
    <mergeCell ref="FB2:FQ2"/>
    <mergeCell ref="FR2:GG2"/>
    <mergeCell ref="GH2:GW2"/>
    <mergeCell ref="GX2:HM2"/>
    <mergeCell ref="AD2:AS2"/>
    <mergeCell ref="AT2:BI2"/>
    <mergeCell ref="BJ2:BY2"/>
    <mergeCell ref="BZ2:CO2"/>
    <mergeCell ref="CP2:DE2"/>
    <mergeCell ref="DF2:DU2"/>
    <mergeCell ref="A184:P184"/>
    <mergeCell ref="K195:P195"/>
    <mergeCell ref="B168:C168"/>
    <mergeCell ref="D168:G168"/>
    <mergeCell ref="A177:A178"/>
    <mergeCell ref="B177:E177"/>
    <mergeCell ref="F177:F178"/>
    <mergeCell ref="G177:G178"/>
    <mergeCell ref="B165:H165"/>
    <mergeCell ref="B166:C166"/>
    <mergeCell ref="D166:G166"/>
    <mergeCell ref="B167:C167"/>
    <mergeCell ref="D167:G167"/>
    <mergeCell ref="M177:M178"/>
    <mergeCell ref="H177:L177"/>
    <mergeCell ref="B173:I173"/>
    <mergeCell ref="M148:M149"/>
    <mergeCell ref="A153:P153"/>
    <mergeCell ref="A156:A157"/>
    <mergeCell ref="B156:E156"/>
    <mergeCell ref="F156:F157"/>
    <mergeCell ref="G156:G157"/>
    <mergeCell ref="H156:L156"/>
    <mergeCell ref="M156:M157"/>
    <mergeCell ref="B164:H164"/>
    <mergeCell ref="A147:E147"/>
    <mergeCell ref="A148:A149"/>
    <mergeCell ref="B148:E148"/>
    <mergeCell ref="F148:F149"/>
    <mergeCell ref="G148:G149"/>
    <mergeCell ref="H148:L148"/>
    <mergeCell ref="M132:M133"/>
    <mergeCell ref="A139:A140"/>
    <mergeCell ref="B139:E139"/>
    <mergeCell ref="F139:F140"/>
    <mergeCell ref="G139:G140"/>
    <mergeCell ref="H139:L139"/>
    <mergeCell ref="M139:M140"/>
    <mergeCell ref="A131:E131"/>
    <mergeCell ref="A132:A133"/>
    <mergeCell ref="B132:E132"/>
    <mergeCell ref="F132:F133"/>
    <mergeCell ref="G132:G133"/>
    <mergeCell ref="H132:L132"/>
    <mergeCell ref="A123:A124"/>
    <mergeCell ref="B123:E123"/>
    <mergeCell ref="F123:F124"/>
    <mergeCell ref="G123:G124"/>
    <mergeCell ref="H123:L123"/>
    <mergeCell ref="M123:M124"/>
    <mergeCell ref="A116:A117"/>
    <mergeCell ref="B116:E116"/>
    <mergeCell ref="F116:F117"/>
    <mergeCell ref="G116:G117"/>
    <mergeCell ref="H116:L116"/>
    <mergeCell ref="M116:M117"/>
    <mergeCell ref="A110:A111"/>
    <mergeCell ref="B110:E110"/>
    <mergeCell ref="F110:F111"/>
    <mergeCell ref="G110:G111"/>
    <mergeCell ref="H110:L110"/>
    <mergeCell ref="M110:M111"/>
    <mergeCell ref="A105:A106"/>
    <mergeCell ref="B105:E105"/>
    <mergeCell ref="F105:F106"/>
    <mergeCell ref="G105:G106"/>
    <mergeCell ref="H105:L105"/>
    <mergeCell ref="M105:M106"/>
    <mergeCell ref="A100:A101"/>
    <mergeCell ref="B100:E100"/>
    <mergeCell ref="F100:F101"/>
    <mergeCell ref="G100:G101"/>
    <mergeCell ref="H100:L100"/>
    <mergeCell ref="M100:M101"/>
    <mergeCell ref="A95:A96"/>
    <mergeCell ref="B95:E95"/>
    <mergeCell ref="F95:F96"/>
    <mergeCell ref="G95:G96"/>
    <mergeCell ref="H95:L95"/>
    <mergeCell ref="M95:M96"/>
    <mergeCell ref="A90:A91"/>
    <mergeCell ref="B90:E90"/>
    <mergeCell ref="F90:F91"/>
    <mergeCell ref="G90:G91"/>
    <mergeCell ref="H90:L90"/>
    <mergeCell ref="M90:M91"/>
    <mergeCell ref="A85:A86"/>
    <mergeCell ref="B85:E85"/>
    <mergeCell ref="F85:F86"/>
    <mergeCell ref="G85:G86"/>
    <mergeCell ref="H85:L85"/>
    <mergeCell ref="M85:M86"/>
    <mergeCell ref="A77:A78"/>
    <mergeCell ref="B77:E77"/>
    <mergeCell ref="F77:F78"/>
    <mergeCell ref="G77:G78"/>
    <mergeCell ref="H77:L77"/>
    <mergeCell ref="M77:M78"/>
    <mergeCell ref="A70:A71"/>
    <mergeCell ref="B70:E70"/>
    <mergeCell ref="F70:F71"/>
    <mergeCell ref="G70:G71"/>
    <mergeCell ref="H70:L70"/>
    <mergeCell ref="M70:M71"/>
    <mergeCell ref="A64:A65"/>
    <mergeCell ref="B64:E64"/>
    <mergeCell ref="F64:F65"/>
    <mergeCell ref="G64:G65"/>
    <mergeCell ref="H64:L64"/>
    <mergeCell ref="M64:M65"/>
    <mergeCell ref="A58:A59"/>
    <mergeCell ref="B58:E58"/>
    <mergeCell ref="F58:F59"/>
    <mergeCell ref="G58:G59"/>
    <mergeCell ref="H58:L58"/>
    <mergeCell ref="M58:M59"/>
    <mergeCell ref="A53:A54"/>
    <mergeCell ref="B53:E53"/>
    <mergeCell ref="F53:F54"/>
    <mergeCell ref="G53:G54"/>
    <mergeCell ref="H53:L53"/>
    <mergeCell ref="M53:M54"/>
    <mergeCell ref="A25:A26"/>
    <mergeCell ref="B25:E25"/>
    <mergeCell ref="F25:F26"/>
    <mergeCell ref="G25:G26"/>
    <mergeCell ref="H25:L25"/>
    <mergeCell ref="M25:M26"/>
    <mergeCell ref="A48:A49"/>
    <mergeCell ref="B48:E48"/>
    <mergeCell ref="F48:F49"/>
    <mergeCell ref="G48:G49"/>
    <mergeCell ref="H48:L48"/>
    <mergeCell ref="M48:M49"/>
    <mergeCell ref="A42:A43"/>
    <mergeCell ref="B42:E42"/>
    <mergeCell ref="F42:F43"/>
    <mergeCell ref="G42:G43"/>
    <mergeCell ref="H42:L42"/>
    <mergeCell ref="M42:M43"/>
    <mergeCell ref="A37:A38"/>
    <mergeCell ref="B37:E37"/>
    <mergeCell ref="F37:F38"/>
    <mergeCell ref="G37:G38"/>
    <mergeCell ref="H37:L37"/>
    <mergeCell ref="M37:M38"/>
    <mergeCell ref="A32:A33"/>
    <mergeCell ref="B32:E32"/>
    <mergeCell ref="F32:F33"/>
    <mergeCell ref="G32:G33"/>
    <mergeCell ref="H32:L32"/>
    <mergeCell ref="M32:M33"/>
    <mergeCell ref="A20:A21"/>
    <mergeCell ref="B20:E20"/>
    <mergeCell ref="F20:F21"/>
    <mergeCell ref="G20:G21"/>
    <mergeCell ref="H20:L20"/>
    <mergeCell ref="M20:M21"/>
    <mergeCell ref="A15:A16"/>
    <mergeCell ref="B15:E15"/>
    <mergeCell ref="F15:F16"/>
    <mergeCell ref="G15:G16"/>
    <mergeCell ref="H15:L15"/>
    <mergeCell ref="M15:M16"/>
    <mergeCell ref="N1:P1"/>
    <mergeCell ref="A2:P2"/>
    <mergeCell ref="A3:P3"/>
    <mergeCell ref="A7:A8"/>
    <mergeCell ref="B7:E7"/>
    <mergeCell ref="F7:F8"/>
    <mergeCell ref="G7:G8"/>
    <mergeCell ref="H7:L7"/>
    <mergeCell ref="M7:M8"/>
  </mergeCells>
  <printOptions/>
  <pageMargins left="1.062992125984252" right="0.15748031496062992" top="0.4330708661417323" bottom="0.2755905511811024" header="0.35433070866141736" footer="0.31496062992125984"/>
  <pageSetup blackAndWhite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W264"/>
  <sheetViews>
    <sheetView tabSelected="1" zoomScalePageLayoutView="0" workbookViewId="0" topLeftCell="A226">
      <selection activeCell="J261" sqref="J261"/>
    </sheetView>
  </sheetViews>
  <sheetFormatPr defaultColWidth="9.140625" defaultRowHeight="12.75"/>
  <cols>
    <col min="1" max="1" width="10.00390625" style="0" customWidth="1"/>
    <col min="2" max="2" width="9.140625" style="0" customWidth="1"/>
    <col min="3" max="3" width="9.7109375" style="0" customWidth="1"/>
    <col min="4" max="4" width="7.421875" style="0" customWidth="1"/>
    <col min="5" max="5" width="8.421875" style="0" customWidth="1"/>
    <col min="6" max="6" width="10.7109375" style="0" customWidth="1"/>
    <col min="7" max="7" width="11.140625" style="0" customWidth="1"/>
    <col min="8" max="8" width="5.57421875" style="0" customWidth="1"/>
    <col min="9" max="9" width="4.57421875" style="0" customWidth="1"/>
    <col min="10" max="10" width="7.28125" style="0" customWidth="1"/>
    <col min="11" max="11" width="5.57421875" style="0" customWidth="1"/>
    <col min="12" max="12" width="6.7109375" style="0" customWidth="1"/>
    <col min="13" max="13" width="15.00390625" style="0" customWidth="1"/>
    <col min="14" max="15" width="8.140625" style="0" customWidth="1"/>
    <col min="17" max="21" width="5.7109375" style="0" customWidth="1"/>
  </cols>
  <sheetData>
    <row r="1" spans="1:21" ht="27" customHeight="1">
      <c r="A1" s="1530" t="s">
        <v>240</v>
      </c>
      <c r="B1" s="1530"/>
      <c r="C1" s="1530"/>
      <c r="D1" s="1530"/>
      <c r="E1" s="1530"/>
      <c r="F1" s="1530"/>
      <c r="G1" s="1530"/>
      <c r="H1" s="1530"/>
      <c r="I1" s="1530"/>
      <c r="J1" s="1530"/>
      <c r="K1" s="1530"/>
      <c r="L1" s="1530"/>
      <c r="M1" s="1530"/>
      <c r="N1" s="1530"/>
      <c r="O1" s="1530"/>
      <c r="P1" s="1530"/>
      <c r="Q1" s="980"/>
      <c r="R1" s="980"/>
      <c r="S1" s="980"/>
      <c r="T1" s="980"/>
      <c r="U1" s="980"/>
    </row>
    <row r="2" spans="1:21" ht="15.75">
      <c r="A2" s="1530" t="s">
        <v>241</v>
      </c>
      <c r="B2" s="1530"/>
      <c r="C2" s="1530"/>
      <c r="D2" s="1530"/>
      <c r="E2" s="1530"/>
      <c r="F2" s="1530"/>
      <c r="G2" s="1530"/>
      <c r="H2" s="1530"/>
      <c r="I2" s="1530"/>
      <c r="J2" s="1530"/>
      <c r="K2" s="1530"/>
      <c r="L2" s="1530"/>
      <c r="M2" s="1530"/>
      <c r="N2" s="1530"/>
      <c r="O2" s="1530"/>
      <c r="P2" s="1530"/>
      <c r="Q2" s="982"/>
      <c r="R2" s="982"/>
      <c r="S2" s="982"/>
      <c r="T2" s="982"/>
      <c r="U2" s="982"/>
    </row>
    <row r="3" spans="1:21" ht="16.5" customHeight="1">
      <c r="A3" s="981"/>
      <c r="B3" s="1467" t="s">
        <v>214</v>
      </c>
      <c r="C3" s="1467"/>
      <c r="D3" s="1467"/>
      <c r="E3" s="1467"/>
      <c r="F3" s="981"/>
      <c r="G3" s="981"/>
      <c r="H3" s="981"/>
      <c r="I3" s="981"/>
      <c r="J3" s="981"/>
      <c r="K3" s="981"/>
      <c r="L3" s="981"/>
      <c r="M3" s="981"/>
      <c r="N3" s="981"/>
      <c r="O3" s="981"/>
      <c r="P3" s="981"/>
      <c r="Q3" s="982"/>
      <c r="R3" s="982"/>
      <c r="S3" s="982"/>
      <c r="T3" s="982"/>
      <c r="U3" s="982"/>
    </row>
    <row r="4" spans="1:21" ht="12.75">
      <c r="A4" s="981"/>
      <c r="B4" s="981"/>
      <c r="C4" s="981"/>
      <c r="D4" s="981"/>
      <c r="E4" s="981"/>
      <c r="F4" s="981"/>
      <c r="G4" s="981"/>
      <c r="H4" s="981"/>
      <c r="I4" s="981"/>
      <c r="J4" s="981"/>
      <c r="K4" s="981"/>
      <c r="L4" s="981"/>
      <c r="M4" s="981"/>
      <c r="N4" s="981"/>
      <c r="O4" s="981"/>
      <c r="P4" s="981"/>
      <c r="Q4" s="982"/>
      <c r="R4" s="982"/>
      <c r="S4" s="982"/>
      <c r="T4" s="982"/>
      <c r="U4" s="982"/>
    </row>
    <row r="5" spans="1:22" ht="12.75">
      <c r="A5" s="981"/>
      <c r="B5" s="97" t="s">
        <v>244</v>
      </c>
      <c r="C5" s="570"/>
      <c r="D5" s="981"/>
      <c r="E5" s="981"/>
      <c r="F5" s="981"/>
      <c r="G5" s="981"/>
      <c r="H5" s="981"/>
      <c r="I5" s="981"/>
      <c r="J5" s="983"/>
      <c r="K5" s="984"/>
      <c r="L5" s="984"/>
      <c r="M5" s="984"/>
      <c r="N5" s="981"/>
      <c r="O5" s="981"/>
      <c r="P5" s="981"/>
      <c r="Q5" s="982"/>
      <c r="R5" s="982"/>
      <c r="S5" s="982"/>
      <c r="T5" s="982"/>
      <c r="U5" s="982"/>
      <c r="V5" s="981"/>
    </row>
    <row r="6" spans="1:21" ht="15.75" customHeight="1">
      <c r="A6" s="1468" t="s">
        <v>206</v>
      </c>
      <c r="B6" s="1482" t="s">
        <v>106</v>
      </c>
      <c r="C6" s="1483"/>
      <c r="D6" s="1483"/>
      <c r="E6" s="1484"/>
      <c r="F6" s="1485" t="s">
        <v>107</v>
      </c>
      <c r="G6" s="1486"/>
      <c r="H6" s="1486"/>
      <c r="I6" s="1486"/>
      <c r="J6" s="1486"/>
      <c r="K6" s="1486"/>
      <c r="L6" s="1486"/>
      <c r="M6" s="1487"/>
      <c r="N6" s="1485" t="s">
        <v>107</v>
      </c>
      <c r="O6" s="1486"/>
      <c r="P6" s="1487"/>
      <c r="Q6" s="1005"/>
      <c r="R6" s="1005"/>
      <c r="S6" s="1005"/>
      <c r="T6" s="1005"/>
      <c r="U6" s="1005"/>
    </row>
    <row r="7" spans="1:21" ht="45" customHeight="1">
      <c r="A7" s="1469"/>
      <c r="B7" s="986" t="s">
        <v>18</v>
      </c>
      <c r="C7" s="986" t="s">
        <v>19</v>
      </c>
      <c r="D7" s="986" t="s">
        <v>11</v>
      </c>
      <c r="E7" s="986" t="s">
        <v>20</v>
      </c>
      <c r="F7" s="986" t="s">
        <v>15</v>
      </c>
      <c r="G7" s="986" t="s">
        <v>208</v>
      </c>
      <c r="H7" s="987" t="s">
        <v>13</v>
      </c>
      <c r="I7" s="987" t="s">
        <v>12</v>
      </c>
      <c r="J7" s="987" t="s">
        <v>21</v>
      </c>
      <c r="K7" s="987" t="s">
        <v>22</v>
      </c>
      <c r="L7" s="987" t="s">
        <v>209</v>
      </c>
      <c r="M7" s="986" t="s">
        <v>205</v>
      </c>
      <c r="N7" s="986" t="s">
        <v>1</v>
      </c>
      <c r="O7" s="986" t="s">
        <v>29</v>
      </c>
      <c r="P7" s="986" t="s">
        <v>210</v>
      </c>
      <c r="Q7" s="1005"/>
      <c r="R7" s="1005"/>
      <c r="S7" s="1005"/>
      <c r="T7" s="1005"/>
      <c r="U7" s="1005"/>
    </row>
    <row r="8" spans="1:21" ht="13.5" thickBot="1">
      <c r="A8" s="985" t="s">
        <v>8</v>
      </c>
      <c r="B8" s="1046">
        <v>0</v>
      </c>
      <c r="C8" s="1046">
        <v>0</v>
      </c>
      <c r="D8" s="1046">
        <v>11.1</v>
      </c>
      <c r="E8" s="1101">
        <v>152.9</v>
      </c>
      <c r="F8" s="1101">
        <v>51</v>
      </c>
      <c r="G8" s="1101">
        <v>11.5</v>
      </c>
      <c r="H8" s="1102">
        <v>0</v>
      </c>
      <c r="I8" s="1102">
        <v>0</v>
      </c>
      <c r="J8" s="1102">
        <v>8.7</v>
      </c>
      <c r="K8" s="1102">
        <v>0</v>
      </c>
      <c r="L8" s="1102">
        <v>33</v>
      </c>
      <c r="M8" s="1101">
        <v>58.5</v>
      </c>
      <c r="N8" s="1101">
        <v>63.2</v>
      </c>
      <c r="O8" s="1101">
        <v>73.6</v>
      </c>
      <c r="P8" s="1046">
        <v>0</v>
      </c>
      <c r="Q8" s="501"/>
      <c r="R8" s="501"/>
      <c r="S8" s="501"/>
      <c r="T8" s="501"/>
      <c r="U8" s="501"/>
    </row>
    <row r="9" spans="1:21" ht="13.5" thickBot="1">
      <c r="A9" s="1103" t="s">
        <v>9</v>
      </c>
      <c r="B9" s="768">
        <f>B8</f>
        <v>0</v>
      </c>
      <c r="C9" s="751">
        <f aca="true" t="shared" si="0" ref="C9:O9">SUM(C8:C8)</f>
        <v>0</v>
      </c>
      <c r="D9" s="751">
        <f t="shared" si="0"/>
        <v>11.1</v>
      </c>
      <c r="E9" s="751">
        <f t="shared" si="0"/>
        <v>152.9</v>
      </c>
      <c r="F9" s="751">
        <f t="shared" si="0"/>
        <v>51</v>
      </c>
      <c r="G9" s="751">
        <f t="shared" si="0"/>
        <v>11.5</v>
      </c>
      <c r="H9" s="751">
        <f t="shared" si="0"/>
        <v>0</v>
      </c>
      <c r="I9" s="751">
        <f t="shared" si="0"/>
        <v>0</v>
      </c>
      <c r="J9" s="751">
        <f t="shared" si="0"/>
        <v>8.7</v>
      </c>
      <c r="K9" s="751">
        <f t="shared" si="0"/>
        <v>0</v>
      </c>
      <c r="L9" s="751">
        <f t="shared" si="0"/>
        <v>33</v>
      </c>
      <c r="M9" s="751">
        <f t="shared" si="0"/>
        <v>58.5</v>
      </c>
      <c r="N9" s="751">
        <f t="shared" si="0"/>
        <v>63.2</v>
      </c>
      <c r="O9" s="751">
        <f t="shared" si="0"/>
        <v>73.6</v>
      </c>
      <c r="P9" s="1104">
        <f>P8</f>
        <v>0</v>
      </c>
      <c r="Q9" s="1006"/>
      <c r="R9" s="1006"/>
      <c r="S9" s="1006"/>
      <c r="T9" s="1006"/>
      <c r="U9" s="1006"/>
    </row>
    <row r="10" spans="1:21" ht="12.75">
      <c r="A10" s="570"/>
      <c r="B10" s="97" t="s">
        <v>245</v>
      </c>
      <c r="C10" s="570"/>
      <c r="D10" s="570"/>
      <c r="E10" s="570"/>
      <c r="F10" s="570"/>
      <c r="G10" s="570"/>
      <c r="H10" s="570"/>
      <c r="I10" s="570"/>
      <c r="J10" s="577"/>
      <c r="K10" s="578"/>
      <c r="L10" s="578"/>
      <c r="M10" s="578"/>
      <c r="N10" s="570"/>
      <c r="O10" s="570"/>
      <c r="P10" s="570"/>
      <c r="Q10" s="991"/>
      <c r="R10" s="991"/>
      <c r="S10" s="991"/>
      <c r="T10" s="991"/>
      <c r="U10" s="991"/>
    </row>
    <row r="11" spans="1:21" ht="12.75" customHeight="1">
      <c r="A11" s="1468" t="s">
        <v>206</v>
      </c>
      <c r="B11" s="1482" t="s">
        <v>106</v>
      </c>
      <c r="C11" s="1483"/>
      <c r="D11" s="1483"/>
      <c r="E11" s="1484"/>
      <c r="F11" s="1485" t="s">
        <v>107</v>
      </c>
      <c r="G11" s="1486"/>
      <c r="H11" s="1486"/>
      <c r="I11" s="1486"/>
      <c r="J11" s="1486"/>
      <c r="K11" s="1486"/>
      <c r="L11" s="1486"/>
      <c r="M11" s="1487"/>
      <c r="N11" s="1485" t="s">
        <v>107</v>
      </c>
      <c r="O11" s="1486"/>
      <c r="P11" s="1487"/>
      <c r="Q11" s="1005"/>
      <c r="R11" s="1005"/>
      <c r="S11" s="1005"/>
      <c r="T11" s="1005"/>
      <c r="U11" s="1005"/>
    </row>
    <row r="12" spans="1:21" ht="45" customHeight="1">
      <c r="A12" s="1469"/>
      <c r="B12" s="986" t="s">
        <v>18</v>
      </c>
      <c r="C12" s="986" t="s">
        <v>19</v>
      </c>
      <c r="D12" s="986" t="s">
        <v>11</v>
      </c>
      <c r="E12" s="986" t="s">
        <v>20</v>
      </c>
      <c r="F12" s="986" t="s">
        <v>15</v>
      </c>
      <c r="G12" s="986" t="s">
        <v>208</v>
      </c>
      <c r="H12" s="987" t="s">
        <v>13</v>
      </c>
      <c r="I12" s="987" t="s">
        <v>12</v>
      </c>
      <c r="J12" s="987" t="s">
        <v>21</v>
      </c>
      <c r="K12" s="987" t="s">
        <v>22</v>
      </c>
      <c r="L12" s="987" t="s">
        <v>209</v>
      </c>
      <c r="M12" s="986" t="s">
        <v>205</v>
      </c>
      <c r="N12" s="986" t="s">
        <v>1</v>
      </c>
      <c r="O12" s="986" t="s">
        <v>29</v>
      </c>
      <c r="P12" s="986" t="s">
        <v>210</v>
      </c>
      <c r="Q12" s="1005"/>
      <c r="R12" s="1005"/>
      <c r="S12" s="1005"/>
      <c r="T12" s="1005"/>
      <c r="U12" s="1005"/>
    </row>
    <row r="13" spans="1:21" ht="13.5" thickBot="1">
      <c r="A13" s="985" t="s">
        <v>8</v>
      </c>
      <c r="B13" s="1101">
        <v>64</v>
      </c>
      <c r="C13" s="1101">
        <v>39.4</v>
      </c>
      <c r="D13" s="1101">
        <v>40.4</v>
      </c>
      <c r="E13" s="1101">
        <v>70</v>
      </c>
      <c r="F13" s="1101">
        <v>59.6</v>
      </c>
      <c r="G13" s="1101">
        <v>26.7</v>
      </c>
      <c r="H13" s="1052">
        <v>25</v>
      </c>
      <c r="I13" s="1052">
        <v>0</v>
      </c>
      <c r="J13" s="1102">
        <v>0</v>
      </c>
      <c r="K13" s="1102">
        <v>0</v>
      </c>
      <c r="L13" s="1102">
        <v>23</v>
      </c>
      <c r="M13" s="1101">
        <v>350.9</v>
      </c>
      <c r="N13" s="1101">
        <v>69</v>
      </c>
      <c r="O13" s="1101">
        <v>84.5</v>
      </c>
      <c r="P13" s="1046">
        <v>0</v>
      </c>
      <c r="Q13" s="501"/>
      <c r="R13" s="501"/>
      <c r="S13" s="501"/>
      <c r="T13" s="501"/>
      <c r="U13" s="501"/>
    </row>
    <row r="14" spans="1:21" ht="13.5" thickBot="1">
      <c r="A14" s="1103" t="s">
        <v>9</v>
      </c>
      <c r="B14" s="751">
        <f>SUM(B13:B13)</f>
        <v>64</v>
      </c>
      <c r="C14" s="751">
        <f>SUM(C13:C13)</f>
        <v>39.4</v>
      </c>
      <c r="D14" s="751">
        <f>SUM(D13:D13)</f>
        <v>40.4</v>
      </c>
      <c r="E14" s="751">
        <f>SUM(E13:E13)</f>
        <v>70</v>
      </c>
      <c r="F14" s="751">
        <f>SUM(F13)</f>
        <v>59.6</v>
      </c>
      <c r="G14" s="751">
        <f aca="true" t="shared" si="1" ref="G14:O14">SUM(G13:G13)</f>
        <v>26.7</v>
      </c>
      <c r="H14" s="751">
        <f t="shared" si="1"/>
        <v>25</v>
      </c>
      <c r="I14" s="751">
        <f t="shared" si="1"/>
        <v>0</v>
      </c>
      <c r="J14" s="751">
        <f t="shared" si="1"/>
        <v>0</v>
      </c>
      <c r="K14" s="751">
        <f t="shared" si="1"/>
        <v>0</v>
      </c>
      <c r="L14" s="751">
        <f t="shared" si="1"/>
        <v>23</v>
      </c>
      <c r="M14" s="751">
        <f t="shared" si="1"/>
        <v>350.9</v>
      </c>
      <c r="N14" s="751">
        <f t="shared" si="1"/>
        <v>69</v>
      </c>
      <c r="O14" s="751">
        <f t="shared" si="1"/>
        <v>84.5</v>
      </c>
      <c r="P14" s="1104">
        <f>P13</f>
        <v>0</v>
      </c>
      <c r="Q14" s="1007"/>
      <c r="R14" s="1007"/>
      <c r="S14" s="1007"/>
      <c r="T14" s="1007"/>
      <c r="U14" s="1007"/>
    </row>
    <row r="15" spans="1:21" ht="12.75">
      <c r="A15" s="570"/>
      <c r="B15" s="993" t="s">
        <v>55</v>
      </c>
      <c r="C15" s="994"/>
      <c r="D15" s="570"/>
      <c r="E15" s="570"/>
      <c r="F15" s="570"/>
      <c r="G15" s="570"/>
      <c r="H15" s="570"/>
      <c r="I15" s="570"/>
      <c r="J15" s="577"/>
      <c r="K15" s="578"/>
      <c r="L15" s="578"/>
      <c r="M15" s="578"/>
      <c r="N15" s="570"/>
      <c r="O15" s="570"/>
      <c r="P15" s="570"/>
      <c r="Q15" s="991"/>
      <c r="R15" s="991"/>
      <c r="S15" s="991"/>
      <c r="T15" s="991"/>
      <c r="U15" s="991"/>
    </row>
    <row r="16" spans="1:21" ht="12.75" customHeight="1">
      <c r="A16" s="1468" t="s">
        <v>206</v>
      </c>
      <c r="B16" s="1482" t="s">
        <v>106</v>
      </c>
      <c r="C16" s="1483"/>
      <c r="D16" s="1483"/>
      <c r="E16" s="1484"/>
      <c r="F16" s="1485" t="s">
        <v>107</v>
      </c>
      <c r="G16" s="1486"/>
      <c r="H16" s="1486"/>
      <c r="I16" s="1486"/>
      <c r="J16" s="1486"/>
      <c r="K16" s="1486"/>
      <c r="L16" s="1486"/>
      <c r="M16" s="1487"/>
      <c r="N16" s="1485" t="s">
        <v>107</v>
      </c>
      <c r="O16" s="1486"/>
      <c r="P16" s="1487"/>
      <c r="Q16" s="1005"/>
      <c r="R16" s="1005"/>
      <c r="S16" s="1005"/>
      <c r="T16" s="1005"/>
      <c r="U16" s="1005"/>
    </row>
    <row r="17" spans="1:21" ht="45" customHeight="1">
      <c r="A17" s="1469"/>
      <c r="B17" s="986" t="s">
        <v>18</v>
      </c>
      <c r="C17" s="986" t="s">
        <v>19</v>
      </c>
      <c r="D17" s="986" t="s">
        <v>11</v>
      </c>
      <c r="E17" s="986" t="s">
        <v>20</v>
      </c>
      <c r="F17" s="986" t="s">
        <v>15</v>
      </c>
      <c r="G17" s="986" t="s">
        <v>208</v>
      </c>
      <c r="H17" s="987" t="s">
        <v>13</v>
      </c>
      <c r="I17" s="987" t="s">
        <v>12</v>
      </c>
      <c r="J17" s="987" t="s">
        <v>21</v>
      </c>
      <c r="K17" s="987" t="s">
        <v>22</v>
      </c>
      <c r="L17" s="987" t="s">
        <v>209</v>
      </c>
      <c r="M17" s="986" t="s">
        <v>205</v>
      </c>
      <c r="N17" s="986" t="s">
        <v>1</v>
      </c>
      <c r="O17" s="986" t="s">
        <v>29</v>
      </c>
      <c r="P17" s="986" t="s">
        <v>210</v>
      </c>
      <c r="Q17" s="1005"/>
      <c r="R17" s="1005"/>
      <c r="S17" s="1005"/>
      <c r="T17" s="1005"/>
      <c r="U17" s="1005"/>
    </row>
    <row r="18" spans="1:21" ht="13.5" thickBot="1">
      <c r="A18" s="985" t="s">
        <v>8</v>
      </c>
      <c r="B18" s="1101">
        <v>0</v>
      </c>
      <c r="C18" s="1101">
        <v>0</v>
      </c>
      <c r="D18" s="1101">
        <v>0</v>
      </c>
      <c r="E18" s="1101">
        <v>405.41</v>
      </c>
      <c r="F18" s="1101">
        <v>131.8</v>
      </c>
      <c r="G18" s="1101">
        <v>21.83</v>
      </c>
      <c r="H18" s="1102">
        <v>0</v>
      </c>
      <c r="I18" s="1102">
        <v>0</v>
      </c>
      <c r="J18" s="1102">
        <v>0</v>
      </c>
      <c r="K18" s="1102">
        <v>0</v>
      </c>
      <c r="L18" s="1102">
        <v>106</v>
      </c>
      <c r="M18" s="1101">
        <v>27</v>
      </c>
      <c r="N18" s="1101">
        <v>105.84</v>
      </c>
      <c r="O18" s="1101">
        <v>72</v>
      </c>
      <c r="P18" s="1046">
        <v>0</v>
      </c>
      <c r="Q18" s="501"/>
      <c r="R18" s="501"/>
      <c r="S18" s="501"/>
      <c r="T18" s="501"/>
      <c r="U18" s="501"/>
    </row>
    <row r="19" spans="1:21" ht="13.5" thickBot="1">
      <c r="A19" s="1103" t="s">
        <v>9</v>
      </c>
      <c r="B19" s="751">
        <f aca="true" t="shared" si="2" ref="B19:O19">SUM(B18:B18)</f>
        <v>0</v>
      </c>
      <c r="C19" s="751">
        <f t="shared" si="2"/>
        <v>0</v>
      </c>
      <c r="D19" s="751">
        <f t="shared" si="2"/>
        <v>0</v>
      </c>
      <c r="E19" s="751">
        <f t="shared" si="2"/>
        <v>405.41</v>
      </c>
      <c r="F19" s="751">
        <f t="shared" si="2"/>
        <v>131.8</v>
      </c>
      <c r="G19" s="751">
        <f t="shared" si="2"/>
        <v>21.83</v>
      </c>
      <c r="H19" s="751">
        <f t="shared" si="2"/>
        <v>0</v>
      </c>
      <c r="I19" s="751">
        <f t="shared" si="2"/>
        <v>0</v>
      </c>
      <c r="J19" s="751">
        <f t="shared" si="2"/>
        <v>0</v>
      </c>
      <c r="K19" s="751">
        <f t="shared" si="2"/>
        <v>0</v>
      </c>
      <c r="L19" s="751">
        <f t="shared" si="2"/>
        <v>106</v>
      </c>
      <c r="M19" s="751">
        <f t="shared" si="2"/>
        <v>27</v>
      </c>
      <c r="N19" s="751">
        <f t="shared" si="2"/>
        <v>105.84</v>
      </c>
      <c r="O19" s="751">
        <f t="shared" si="2"/>
        <v>72</v>
      </c>
      <c r="P19" s="1104">
        <f>P18</f>
        <v>0</v>
      </c>
      <c r="Q19" s="1006"/>
      <c r="R19" s="1006"/>
      <c r="S19" s="1006"/>
      <c r="T19" s="1006"/>
      <c r="U19" s="1006"/>
    </row>
    <row r="20" spans="1:21" ht="12.75">
      <c r="A20" s="570"/>
      <c r="B20" s="97" t="s">
        <v>246</v>
      </c>
      <c r="C20" s="570"/>
      <c r="D20" s="570"/>
      <c r="E20" s="570"/>
      <c r="F20" s="570"/>
      <c r="G20" s="570"/>
      <c r="H20" s="570"/>
      <c r="I20" s="570"/>
      <c r="J20" s="577"/>
      <c r="K20" s="578"/>
      <c r="L20" s="578"/>
      <c r="M20" s="578"/>
      <c r="N20" s="570"/>
      <c r="O20" s="570"/>
      <c r="P20" s="570"/>
      <c r="Q20" s="991"/>
      <c r="R20" s="991"/>
      <c r="S20" s="991"/>
      <c r="T20" s="991"/>
      <c r="U20" s="991"/>
    </row>
    <row r="21" spans="1:21" ht="12.75" customHeight="1">
      <c r="A21" s="1468" t="s">
        <v>206</v>
      </c>
      <c r="B21" s="1482" t="s">
        <v>106</v>
      </c>
      <c r="C21" s="1483"/>
      <c r="D21" s="1483"/>
      <c r="E21" s="1484"/>
      <c r="F21" s="1485" t="s">
        <v>107</v>
      </c>
      <c r="G21" s="1486"/>
      <c r="H21" s="1486"/>
      <c r="I21" s="1486"/>
      <c r="J21" s="1486"/>
      <c r="K21" s="1486"/>
      <c r="L21" s="1486"/>
      <c r="M21" s="1487"/>
      <c r="N21" s="1485" t="s">
        <v>107</v>
      </c>
      <c r="O21" s="1486"/>
      <c r="P21" s="1487"/>
      <c r="Q21" s="1005"/>
      <c r="R21" s="1005"/>
      <c r="S21" s="1005"/>
      <c r="T21" s="1005"/>
      <c r="U21" s="1005"/>
    </row>
    <row r="22" spans="1:21" ht="44.25" customHeight="1">
      <c r="A22" s="1469"/>
      <c r="B22" s="986" t="s">
        <v>18</v>
      </c>
      <c r="C22" s="986" t="s">
        <v>19</v>
      </c>
      <c r="D22" s="986" t="s">
        <v>11</v>
      </c>
      <c r="E22" s="986" t="s">
        <v>20</v>
      </c>
      <c r="F22" s="986" t="s">
        <v>15</v>
      </c>
      <c r="G22" s="986" t="s">
        <v>208</v>
      </c>
      <c r="H22" s="987" t="s">
        <v>13</v>
      </c>
      <c r="I22" s="987" t="s">
        <v>12</v>
      </c>
      <c r="J22" s="987" t="s">
        <v>21</v>
      </c>
      <c r="K22" s="987" t="s">
        <v>22</v>
      </c>
      <c r="L22" s="987" t="s">
        <v>209</v>
      </c>
      <c r="M22" s="986" t="s">
        <v>205</v>
      </c>
      <c r="N22" s="986" t="s">
        <v>1</v>
      </c>
      <c r="O22" s="986" t="s">
        <v>29</v>
      </c>
      <c r="P22" s="986" t="s">
        <v>210</v>
      </c>
      <c r="Q22" s="1005"/>
      <c r="R22" s="1005"/>
      <c r="S22" s="1005"/>
      <c r="T22" s="1005"/>
      <c r="U22" s="1005"/>
    </row>
    <row r="23" spans="1:21" ht="21" customHeight="1" thickBot="1">
      <c r="A23" s="1101" t="s">
        <v>8</v>
      </c>
      <c r="B23" s="1101">
        <v>0</v>
      </c>
      <c r="C23" s="1101">
        <v>0</v>
      </c>
      <c r="D23" s="1101">
        <v>614.6</v>
      </c>
      <c r="E23" s="1101">
        <v>0</v>
      </c>
      <c r="F23" s="1101">
        <v>167</v>
      </c>
      <c r="G23" s="1101">
        <v>27.5</v>
      </c>
      <c r="H23" s="1052">
        <v>0</v>
      </c>
      <c r="I23" s="1052">
        <v>0</v>
      </c>
      <c r="J23" s="1102">
        <v>9.1</v>
      </c>
      <c r="K23" s="1102">
        <v>0</v>
      </c>
      <c r="L23" s="1052">
        <v>44</v>
      </c>
      <c r="M23" s="1101">
        <v>50</v>
      </c>
      <c r="N23" s="1101">
        <v>267.8</v>
      </c>
      <c r="O23" s="1101">
        <v>289.8</v>
      </c>
      <c r="P23" s="1046">
        <v>150</v>
      </c>
      <c r="Q23" s="580"/>
      <c r="R23" s="580"/>
      <c r="S23" s="580"/>
      <c r="T23" s="580"/>
      <c r="U23" s="580"/>
    </row>
    <row r="24" spans="1:21" ht="13.5" thickBot="1">
      <c r="A24" s="755" t="s">
        <v>9</v>
      </c>
      <c r="B24" s="751">
        <f aca="true" t="shared" si="3" ref="B24:O24">SUM(B23)</f>
        <v>0</v>
      </c>
      <c r="C24" s="751">
        <f t="shared" si="3"/>
        <v>0</v>
      </c>
      <c r="D24" s="751">
        <f t="shared" si="3"/>
        <v>614.6</v>
      </c>
      <c r="E24" s="751">
        <f t="shared" si="3"/>
        <v>0</v>
      </c>
      <c r="F24" s="751">
        <f t="shared" si="3"/>
        <v>167</v>
      </c>
      <c r="G24" s="751">
        <f t="shared" si="3"/>
        <v>27.5</v>
      </c>
      <c r="H24" s="751">
        <f t="shared" si="3"/>
        <v>0</v>
      </c>
      <c r="I24" s="751">
        <f t="shared" si="3"/>
        <v>0</v>
      </c>
      <c r="J24" s="751">
        <f t="shared" si="3"/>
        <v>9.1</v>
      </c>
      <c r="K24" s="751">
        <f t="shared" si="3"/>
        <v>0</v>
      </c>
      <c r="L24" s="751">
        <f t="shared" si="3"/>
        <v>44</v>
      </c>
      <c r="M24" s="751">
        <f t="shared" si="3"/>
        <v>50</v>
      </c>
      <c r="N24" s="751">
        <f t="shared" si="3"/>
        <v>267.8</v>
      </c>
      <c r="O24" s="751">
        <f t="shared" si="3"/>
        <v>289.8</v>
      </c>
      <c r="P24" s="1104">
        <f>P23</f>
        <v>150</v>
      </c>
      <c r="Q24" s="1006"/>
      <c r="R24" s="1006"/>
      <c r="S24" s="1006"/>
      <c r="T24" s="1006"/>
      <c r="U24" s="1006"/>
    </row>
    <row r="25" spans="1:22" ht="12.75">
      <c r="A25" s="570"/>
      <c r="B25" s="97" t="s">
        <v>247</v>
      </c>
      <c r="C25" s="570"/>
      <c r="D25" s="570"/>
      <c r="E25" s="570"/>
      <c r="F25" s="570"/>
      <c r="G25" s="570"/>
      <c r="H25" s="570"/>
      <c r="I25" s="570"/>
      <c r="J25" s="577"/>
      <c r="K25" s="578"/>
      <c r="L25" s="578"/>
      <c r="M25" s="578"/>
      <c r="N25" s="570"/>
      <c r="O25" s="570"/>
      <c r="P25" s="570"/>
      <c r="Q25" s="991"/>
      <c r="R25" s="991"/>
      <c r="S25" s="991"/>
      <c r="T25" s="991"/>
      <c r="U25" s="991"/>
      <c r="V25" s="570"/>
    </row>
    <row r="26" spans="1:21" ht="12.75" customHeight="1">
      <c r="A26" s="1468" t="s">
        <v>206</v>
      </c>
      <c r="B26" s="1482" t="s">
        <v>106</v>
      </c>
      <c r="C26" s="1483"/>
      <c r="D26" s="1483"/>
      <c r="E26" s="1484"/>
      <c r="F26" s="1485" t="s">
        <v>107</v>
      </c>
      <c r="G26" s="1486"/>
      <c r="H26" s="1486"/>
      <c r="I26" s="1486"/>
      <c r="J26" s="1486"/>
      <c r="K26" s="1486"/>
      <c r="L26" s="1486"/>
      <c r="M26" s="1487"/>
      <c r="N26" s="1485" t="s">
        <v>107</v>
      </c>
      <c r="O26" s="1486"/>
      <c r="P26" s="1487"/>
      <c r="Q26" s="1005"/>
      <c r="R26" s="1005"/>
      <c r="S26" s="1005"/>
      <c r="T26" s="1005"/>
      <c r="U26" s="1005"/>
    </row>
    <row r="27" spans="1:21" ht="49.5" customHeight="1">
      <c r="A27" s="1469"/>
      <c r="B27" s="986" t="s">
        <v>18</v>
      </c>
      <c r="C27" s="986" t="s">
        <v>19</v>
      </c>
      <c r="D27" s="986" t="s">
        <v>11</v>
      </c>
      <c r="E27" s="986" t="s">
        <v>20</v>
      </c>
      <c r="F27" s="986" t="s">
        <v>15</v>
      </c>
      <c r="G27" s="986" t="s">
        <v>208</v>
      </c>
      <c r="H27" s="987" t="s">
        <v>13</v>
      </c>
      <c r="I27" s="987" t="s">
        <v>12</v>
      </c>
      <c r="J27" s="987" t="s">
        <v>21</v>
      </c>
      <c r="K27" s="987" t="s">
        <v>22</v>
      </c>
      <c r="L27" s="987" t="s">
        <v>209</v>
      </c>
      <c r="M27" s="986" t="s">
        <v>205</v>
      </c>
      <c r="N27" s="986" t="s">
        <v>1</v>
      </c>
      <c r="O27" s="986" t="s">
        <v>29</v>
      </c>
      <c r="P27" s="986" t="s">
        <v>210</v>
      </c>
      <c r="Q27" s="1005"/>
      <c r="R27" s="1005"/>
      <c r="S27" s="1005"/>
      <c r="T27" s="1005"/>
      <c r="U27" s="1005"/>
    </row>
    <row r="28" spans="1:21" ht="13.5" thickBot="1">
      <c r="A28" s="1101" t="s">
        <v>8</v>
      </c>
      <c r="B28" s="1101">
        <v>0</v>
      </c>
      <c r="C28" s="1101">
        <v>0</v>
      </c>
      <c r="D28" s="1101">
        <v>481.9</v>
      </c>
      <c r="E28" s="1101">
        <v>125.6</v>
      </c>
      <c r="F28" s="1101">
        <v>179.2</v>
      </c>
      <c r="G28" s="1101">
        <v>26.4</v>
      </c>
      <c r="H28" s="1102">
        <v>0</v>
      </c>
      <c r="I28" s="1102">
        <v>0</v>
      </c>
      <c r="J28" s="1102">
        <v>0</v>
      </c>
      <c r="K28" s="1102">
        <v>0</v>
      </c>
      <c r="L28" s="1102">
        <v>135</v>
      </c>
      <c r="M28" s="1101">
        <v>69.5</v>
      </c>
      <c r="N28" s="1101">
        <v>231.8</v>
      </c>
      <c r="O28" s="1101">
        <v>289.8</v>
      </c>
      <c r="P28" s="1101">
        <v>0</v>
      </c>
      <c r="Q28" s="501"/>
      <c r="R28" s="501"/>
      <c r="S28" s="501"/>
      <c r="T28" s="501"/>
      <c r="U28" s="501"/>
    </row>
    <row r="29" spans="1:21" ht="13.5" thickBot="1">
      <c r="A29" s="755" t="s">
        <v>9</v>
      </c>
      <c r="B29" s="751">
        <f aca="true" t="shared" si="4" ref="B29:O29">SUM(B28:B28)</f>
        <v>0</v>
      </c>
      <c r="C29" s="751">
        <f t="shared" si="4"/>
        <v>0</v>
      </c>
      <c r="D29" s="751">
        <f t="shared" si="4"/>
        <v>481.9</v>
      </c>
      <c r="E29" s="751">
        <f t="shared" si="4"/>
        <v>125.6</v>
      </c>
      <c r="F29" s="751">
        <f t="shared" si="4"/>
        <v>179.2</v>
      </c>
      <c r="G29" s="751">
        <f t="shared" si="4"/>
        <v>26.4</v>
      </c>
      <c r="H29" s="751">
        <f t="shared" si="4"/>
        <v>0</v>
      </c>
      <c r="I29" s="751">
        <f t="shared" si="4"/>
        <v>0</v>
      </c>
      <c r="J29" s="751">
        <f t="shared" si="4"/>
        <v>0</v>
      </c>
      <c r="K29" s="751">
        <f t="shared" si="4"/>
        <v>0</v>
      </c>
      <c r="L29" s="751">
        <f t="shared" si="4"/>
        <v>135</v>
      </c>
      <c r="M29" s="751">
        <f t="shared" si="4"/>
        <v>69.5</v>
      </c>
      <c r="N29" s="751">
        <f t="shared" si="4"/>
        <v>231.8</v>
      </c>
      <c r="O29" s="751">
        <f t="shared" si="4"/>
        <v>289.8</v>
      </c>
      <c r="P29" s="754">
        <f>SUM(P28:P28)</f>
        <v>0</v>
      </c>
      <c r="Q29" s="1006"/>
      <c r="R29" s="1006"/>
      <c r="S29" s="1006"/>
      <c r="T29" s="1006"/>
      <c r="U29" s="1006"/>
    </row>
    <row r="30" spans="1:21" ht="12.75">
      <c r="A30" s="570"/>
      <c r="B30" s="97" t="s">
        <v>248</v>
      </c>
      <c r="C30" s="570"/>
      <c r="D30" s="570"/>
      <c r="E30" s="570"/>
      <c r="F30" s="570"/>
      <c r="G30" s="570"/>
      <c r="H30" s="570"/>
      <c r="I30" s="570"/>
      <c r="J30" s="577"/>
      <c r="K30" s="578"/>
      <c r="L30" s="578"/>
      <c r="M30" s="578"/>
      <c r="N30" s="570"/>
      <c r="O30" s="570"/>
      <c r="P30" s="570"/>
      <c r="Q30" s="991"/>
      <c r="R30" s="991"/>
      <c r="S30" s="991"/>
      <c r="T30" s="991"/>
      <c r="U30" s="991"/>
    </row>
    <row r="31" spans="1:21" ht="12.75" customHeight="1">
      <c r="A31" s="1468" t="s">
        <v>206</v>
      </c>
      <c r="B31" s="1482" t="s">
        <v>106</v>
      </c>
      <c r="C31" s="1483"/>
      <c r="D31" s="1483"/>
      <c r="E31" s="1484"/>
      <c r="F31" s="1485" t="s">
        <v>107</v>
      </c>
      <c r="G31" s="1486"/>
      <c r="H31" s="1486"/>
      <c r="I31" s="1486"/>
      <c r="J31" s="1486"/>
      <c r="K31" s="1486"/>
      <c r="L31" s="1486"/>
      <c r="M31" s="1487"/>
      <c r="N31" s="1485" t="s">
        <v>107</v>
      </c>
      <c r="O31" s="1486"/>
      <c r="P31" s="1487"/>
      <c r="Q31" s="1005"/>
      <c r="R31" s="1005"/>
      <c r="S31" s="1005"/>
      <c r="T31" s="1005"/>
      <c r="U31" s="1005"/>
    </row>
    <row r="32" spans="1:21" ht="46.5" customHeight="1">
      <c r="A32" s="1469"/>
      <c r="B32" s="986" t="s">
        <v>18</v>
      </c>
      <c r="C32" s="986" t="s">
        <v>19</v>
      </c>
      <c r="D32" s="986" t="s">
        <v>11</v>
      </c>
      <c r="E32" s="986" t="s">
        <v>20</v>
      </c>
      <c r="F32" s="986" t="s">
        <v>15</v>
      </c>
      <c r="G32" s="986" t="s">
        <v>208</v>
      </c>
      <c r="H32" s="987" t="s">
        <v>13</v>
      </c>
      <c r="I32" s="987" t="s">
        <v>12</v>
      </c>
      <c r="J32" s="987" t="s">
        <v>21</v>
      </c>
      <c r="K32" s="987" t="s">
        <v>22</v>
      </c>
      <c r="L32" s="987" t="s">
        <v>209</v>
      </c>
      <c r="M32" s="986" t="s">
        <v>205</v>
      </c>
      <c r="N32" s="986" t="s">
        <v>1</v>
      </c>
      <c r="O32" s="986" t="s">
        <v>29</v>
      </c>
      <c r="P32" s="986" t="s">
        <v>210</v>
      </c>
      <c r="Q32" s="1005"/>
      <c r="R32" s="1005"/>
      <c r="S32" s="1005"/>
      <c r="T32" s="1005"/>
      <c r="U32" s="1005"/>
    </row>
    <row r="33" spans="1:21" ht="13.5" thickBot="1">
      <c r="A33" s="985" t="s">
        <v>89</v>
      </c>
      <c r="B33" s="1101">
        <v>0</v>
      </c>
      <c r="C33" s="1101">
        <v>0</v>
      </c>
      <c r="D33" s="1101">
        <v>203.15</v>
      </c>
      <c r="E33" s="1101">
        <v>71.12</v>
      </c>
      <c r="F33" s="1101">
        <v>98.48</v>
      </c>
      <c r="G33" s="1101">
        <v>37.74</v>
      </c>
      <c r="H33" s="1052">
        <v>0</v>
      </c>
      <c r="I33" s="1052">
        <v>0</v>
      </c>
      <c r="J33" s="1052">
        <v>0</v>
      </c>
      <c r="K33" s="1052">
        <v>0</v>
      </c>
      <c r="L33" s="1102">
        <v>12</v>
      </c>
      <c r="M33" s="1101">
        <v>285.9</v>
      </c>
      <c r="N33" s="1101">
        <v>156.8</v>
      </c>
      <c r="O33" s="1101">
        <v>129.6</v>
      </c>
      <c r="P33" s="1101">
        <v>0</v>
      </c>
      <c r="Q33" s="501"/>
      <c r="R33" s="501"/>
      <c r="S33" s="501"/>
      <c r="T33" s="501"/>
      <c r="U33" s="501"/>
    </row>
    <row r="34" spans="1:21" ht="13.5" thickBot="1">
      <c r="A34" s="1103" t="s">
        <v>9</v>
      </c>
      <c r="B34" s="335">
        <f aca="true" t="shared" si="5" ref="B34:O34">B33</f>
        <v>0</v>
      </c>
      <c r="C34" s="335">
        <f t="shared" si="5"/>
        <v>0</v>
      </c>
      <c r="D34" s="335">
        <f t="shared" si="5"/>
        <v>203.15</v>
      </c>
      <c r="E34" s="335">
        <f t="shared" si="5"/>
        <v>71.12</v>
      </c>
      <c r="F34" s="335">
        <f t="shared" si="5"/>
        <v>98.48</v>
      </c>
      <c r="G34" s="335">
        <f t="shared" si="5"/>
        <v>37.74</v>
      </c>
      <c r="H34" s="335">
        <f t="shared" si="5"/>
        <v>0</v>
      </c>
      <c r="I34" s="335">
        <f t="shared" si="5"/>
        <v>0</v>
      </c>
      <c r="J34" s="335">
        <f t="shared" si="5"/>
        <v>0</v>
      </c>
      <c r="K34" s="335">
        <f t="shared" si="5"/>
        <v>0</v>
      </c>
      <c r="L34" s="335">
        <f t="shared" si="5"/>
        <v>12</v>
      </c>
      <c r="M34" s="335">
        <f t="shared" si="5"/>
        <v>285.9</v>
      </c>
      <c r="N34" s="335">
        <f t="shared" si="5"/>
        <v>156.8</v>
      </c>
      <c r="O34" s="335">
        <f t="shared" si="5"/>
        <v>129.6</v>
      </c>
      <c r="P34" s="754">
        <f>SUM(P33:P33)</f>
        <v>0</v>
      </c>
      <c r="Q34" s="1006"/>
      <c r="R34" s="1006"/>
      <c r="S34" s="1006"/>
      <c r="T34" s="1006"/>
      <c r="U34" s="1006"/>
    </row>
    <row r="35" spans="1:21" ht="12.75">
      <c r="A35" s="1099"/>
      <c r="B35" s="97" t="s">
        <v>255</v>
      </c>
      <c r="C35" s="570"/>
      <c r="D35" s="570"/>
      <c r="E35" s="570"/>
      <c r="F35" s="570"/>
      <c r="G35" s="570"/>
      <c r="H35" s="570"/>
      <c r="I35" s="570"/>
      <c r="J35" s="577"/>
      <c r="K35" s="578"/>
      <c r="L35" s="578"/>
      <c r="M35" s="578"/>
      <c r="N35" s="570"/>
      <c r="O35" s="570"/>
      <c r="P35" s="570"/>
      <c r="Q35" s="991"/>
      <c r="R35" s="991"/>
      <c r="S35" s="991"/>
      <c r="T35" s="991"/>
      <c r="U35" s="991"/>
    </row>
    <row r="36" spans="1:21" ht="12.75" customHeight="1">
      <c r="A36" s="1468" t="s">
        <v>206</v>
      </c>
      <c r="B36" s="1482" t="s">
        <v>106</v>
      </c>
      <c r="C36" s="1483"/>
      <c r="D36" s="1483"/>
      <c r="E36" s="1484"/>
      <c r="F36" s="1485" t="s">
        <v>107</v>
      </c>
      <c r="G36" s="1486"/>
      <c r="H36" s="1486"/>
      <c r="I36" s="1486"/>
      <c r="J36" s="1486"/>
      <c r="K36" s="1486"/>
      <c r="L36" s="1486"/>
      <c r="M36" s="1487"/>
      <c r="N36" s="1485" t="s">
        <v>107</v>
      </c>
      <c r="O36" s="1486"/>
      <c r="P36" s="1487"/>
      <c r="Q36" s="1005"/>
      <c r="R36" s="1005"/>
      <c r="S36" s="1005"/>
      <c r="T36" s="1005"/>
      <c r="U36" s="1005"/>
    </row>
    <row r="37" spans="1:21" ht="46.5" customHeight="1">
      <c r="A37" s="1469"/>
      <c r="B37" s="986" t="s">
        <v>18</v>
      </c>
      <c r="C37" s="986" t="s">
        <v>19</v>
      </c>
      <c r="D37" s="986" t="s">
        <v>11</v>
      </c>
      <c r="E37" s="986" t="s">
        <v>20</v>
      </c>
      <c r="F37" s="986" t="s">
        <v>15</v>
      </c>
      <c r="G37" s="986" t="s">
        <v>208</v>
      </c>
      <c r="H37" s="987" t="s">
        <v>13</v>
      </c>
      <c r="I37" s="987" t="s">
        <v>12</v>
      </c>
      <c r="J37" s="987" t="s">
        <v>21</v>
      </c>
      <c r="K37" s="987" t="s">
        <v>22</v>
      </c>
      <c r="L37" s="987" t="s">
        <v>209</v>
      </c>
      <c r="M37" s="986" t="s">
        <v>205</v>
      </c>
      <c r="N37" s="986" t="s">
        <v>1</v>
      </c>
      <c r="O37" s="986" t="s">
        <v>29</v>
      </c>
      <c r="P37" s="986" t="s">
        <v>210</v>
      </c>
      <c r="Q37" s="1005"/>
      <c r="R37" s="1005"/>
      <c r="S37" s="1005"/>
      <c r="T37" s="1005"/>
      <c r="U37" s="1005"/>
    </row>
    <row r="38" spans="1:21" ht="13.5" thickBot="1">
      <c r="A38" s="985" t="s">
        <v>8</v>
      </c>
      <c r="B38" s="1101">
        <v>0</v>
      </c>
      <c r="C38" s="1101">
        <v>0</v>
      </c>
      <c r="D38" s="1101">
        <v>0</v>
      </c>
      <c r="E38" s="1101">
        <v>0</v>
      </c>
      <c r="F38" s="1101">
        <v>29</v>
      </c>
      <c r="G38" s="1101">
        <v>22.6</v>
      </c>
      <c r="H38" s="1102">
        <v>0</v>
      </c>
      <c r="I38" s="1102">
        <v>0</v>
      </c>
      <c r="J38" s="1102">
        <v>0</v>
      </c>
      <c r="K38" s="1102">
        <v>0</v>
      </c>
      <c r="L38" s="1102">
        <v>0</v>
      </c>
      <c r="M38" s="1101">
        <v>109.5</v>
      </c>
      <c r="N38" s="1101">
        <v>3.8</v>
      </c>
      <c r="O38" s="1101">
        <v>11.6</v>
      </c>
      <c r="P38" s="1101">
        <v>0</v>
      </c>
      <c r="Q38" s="501"/>
      <c r="R38" s="501"/>
      <c r="S38" s="501"/>
      <c r="T38" s="501"/>
      <c r="U38" s="501"/>
    </row>
    <row r="39" spans="1:21" ht="13.5" thickBot="1">
      <c r="A39" s="1103" t="s">
        <v>9</v>
      </c>
      <c r="B39" s="335">
        <f aca="true" t="shared" si="6" ref="B39:O39">SUM(B38)</f>
        <v>0</v>
      </c>
      <c r="C39" s="335">
        <f t="shared" si="6"/>
        <v>0</v>
      </c>
      <c r="D39" s="335">
        <f t="shared" si="6"/>
        <v>0</v>
      </c>
      <c r="E39" s="335">
        <f t="shared" si="6"/>
        <v>0</v>
      </c>
      <c r="F39" s="335">
        <f t="shared" si="6"/>
        <v>29</v>
      </c>
      <c r="G39" s="335">
        <f t="shared" si="6"/>
        <v>22.6</v>
      </c>
      <c r="H39" s="335">
        <f t="shared" si="6"/>
        <v>0</v>
      </c>
      <c r="I39" s="335">
        <f t="shared" si="6"/>
        <v>0</v>
      </c>
      <c r="J39" s="335">
        <f t="shared" si="6"/>
        <v>0</v>
      </c>
      <c r="K39" s="335">
        <f t="shared" si="6"/>
        <v>0</v>
      </c>
      <c r="L39" s="335">
        <f t="shared" si="6"/>
        <v>0</v>
      </c>
      <c r="M39" s="335">
        <f t="shared" si="6"/>
        <v>109.5</v>
      </c>
      <c r="N39" s="335">
        <f t="shared" si="6"/>
        <v>3.8</v>
      </c>
      <c r="O39" s="335">
        <f t="shared" si="6"/>
        <v>11.6</v>
      </c>
      <c r="P39" s="754">
        <f>SUM(P38:P38)</f>
        <v>0</v>
      </c>
      <c r="Q39" s="1006"/>
      <c r="R39" s="1006"/>
      <c r="S39" s="1006"/>
      <c r="T39" s="1006"/>
      <c r="U39" s="1006"/>
    </row>
    <row r="40" spans="1:21" ht="12.75">
      <c r="A40" s="570"/>
      <c r="B40" s="97" t="s">
        <v>249</v>
      </c>
      <c r="C40" s="570"/>
      <c r="D40" s="570"/>
      <c r="E40" s="570"/>
      <c r="F40" s="570"/>
      <c r="G40" s="570"/>
      <c r="H40" s="570"/>
      <c r="I40" s="570"/>
      <c r="J40" s="577"/>
      <c r="K40" s="578"/>
      <c r="L40" s="578"/>
      <c r="M40" s="578"/>
      <c r="N40" s="570"/>
      <c r="O40" s="570"/>
      <c r="P40" s="570"/>
      <c r="Q40" s="991"/>
      <c r="R40" s="991"/>
      <c r="S40" s="991"/>
      <c r="T40" s="991"/>
      <c r="U40" s="991"/>
    </row>
    <row r="41" spans="1:21" ht="12.75" customHeight="1">
      <c r="A41" s="1468" t="s">
        <v>206</v>
      </c>
      <c r="B41" s="1482" t="s">
        <v>106</v>
      </c>
      <c r="C41" s="1483"/>
      <c r="D41" s="1483"/>
      <c r="E41" s="1484"/>
      <c r="F41" s="1485" t="s">
        <v>107</v>
      </c>
      <c r="G41" s="1486"/>
      <c r="H41" s="1486"/>
      <c r="I41" s="1486"/>
      <c r="J41" s="1486"/>
      <c r="K41" s="1486"/>
      <c r="L41" s="1486"/>
      <c r="M41" s="1487"/>
      <c r="N41" s="1485" t="s">
        <v>107</v>
      </c>
      <c r="O41" s="1486"/>
      <c r="P41" s="1487"/>
      <c r="Q41" s="1005"/>
      <c r="R41" s="1005"/>
      <c r="S41" s="1005"/>
      <c r="T41" s="1005"/>
      <c r="U41" s="1005"/>
    </row>
    <row r="42" spans="1:21" ht="33.75">
      <c r="A42" s="1469"/>
      <c r="B42" s="986" t="s">
        <v>18</v>
      </c>
      <c r="C42" s="986" t="s">
        <v>19</v>
      </c>
      <c r="D42" s="986" t="s">
        <v>11</v>
      </c>
      <c r="E42" s="986" t="s">
        <v>20</v>
      </c>
      <c r="F42" s="986" t="s">
        <v>15</v>
      </c>
      <c r="G42" s="986" t="s">
        <v>208</v>
      </c>
      <c r="H42" s="987" t="s">
        <v>13</v>
      </c>
      <c r="I42" s="987" t="s">
        <v>12</v>
      </c>
      <c r="J42" s="987" t="s">
        <v>21</v>
      </c>
      <c r="K42" s="987" t="s">
        <v>22</v>
      </c>
      <c r="L42" s="987" t="s">
        <v>209</v>
      </c>
      <c r="M42" s="986" t="s">
        <v>16</v>
      </c>
      <c r="N42" s="986" t="s">
        <v>1</v>
      </c>
      <c r="O42" s="986" t="s">
        <v>29</v>
      </c>
      <c r="P42" s="986" t="s">
        <v>210</v>
      </c>
      <c r="Q42" s="1005"/>
      <c r="R42" s="1005"/>
      <c r="S42" s="1005"/>
      <c r="T42" s="1005"/>
      <c r="U42" s="1005"/>
    </row>
    <row r="43" spans="1:21" ht="13.5" thickBot="1">
      <c r="A43" s="985" t="s">
        <v>8</v>
      </c>
      <c r="B43" s="1101">
        <v>0</v>
      </c>
      <c r="C43" s="1101">
        <v>0</v>
      </c>
      <c r="D43" s="1101">
        <v>17.7</v>
      </c>
      <c r="E43" s="1101">
        <v>0</v>
      </c>
      <c r="F43" s="1101">
        <v>14.9</v>
      </c>
      <c r="G43" s="1101">
        <v>20.2</v>
      </c>
      <c r="H43" s="1102">
        <v>0</v>
      </c>
      <c r="I43" s="1102">
        <v>0</v>
      </c>
      <c r="J43" s="1102">
        <v>0</v>
      </c>
      <c r="K43" s="1102">
        <v>0</v>
      </c>
      <c r="L43" s="1102">
        <v>0</v>
      </c>
      <c r="M43" s="1101">
        <v>33</v>
      </c>
      <c r="N43" s="1101">
        <v>12.6</v>
      </c>
      <c r="O43" s="1101">
        <v>22.4</v>
      </c>
      <c r="P43" s="1101">
        <v>0</v>
      </c>
      <c r="Q43" s="501"/>
      <c r="R43" s="501"/>
      <c r="S43" s="501"/>
      <c r="T43" s="501"/>
      <c r="U43" s="501"/>
    </row>
    <row r="44" spans="1:21" ht="13.5" thickBot="1">
      <c r="A44" s="1103" t="s">
        <v>9</v>
      </c>
      <c r="B44" s="335">
        <f aca="true" t="shared" si="7" ref="B44:O44">SUM(B43)</f>
        <v>0</v>
      </c>
      <c r="C44" s="335">
        <f t="shared" si="7"/>
        <v>0</v>
      </c>
      <c r="D44" s="335">
        <f t="shared" si="7"/>
        <v>17.7</v>
      </c>
      <c r="E44" s="335">
        <f t="shared" si="7"/>
        <v>0</v>
      </c>
      <c r="F44" s="335">
        <f t="shared" si="7"/>
        <v>14.9</v>
      </c>
      <c r="G44" s="335">
        <f t="shared" si="7"/>
        <v>20.2</v>
      </c>
      <c r="H44" s="335">
        <f t="shared" si="7"/>
        <v>0</v>
      </c>
      <c r="I44" s="335">
        <f t="shared" si="7"/>
        <v>0</v>
      </c>
      <c r="J44" s="335">
        <f t="shared" si="7"/>
        <v>0</v>
      </c>
      <c r="K44" s="335">
        <f t="shared" si="7"/>
        <v>0</v>
      </c>
      <c r="L44" s="335">
        <f t="shared" si="7"/>
        <v>0</v>
      </c>
      <c r="M44" s="335">
        <f t="shared" si="7"/>
        <v>33</v>
      </c>
      <c r="N44" s="335">
        <f t="shared" si="7"/>
        <v>12.6</v>
      </c>
      <c r="O44" s="335">
        <f t="shared" si="7"/>
        <v>22.4</v>
      </c>
      <c r="P44" s="754">
        <f>SUM(P43:P43)</f>
        <v>0</v>
      </c>
      <c r="Q44" s="1006"/>
      <c r="R44" s="1006"/>
      <c r="S44" s="1006"/>
      <c r="T44" s="1006"/>
      <c r="U44" s="1006"/>
    </row>
    <row r="45" spans="1:21" ht="12.75">
      <c r="A45" s="570"/>
      <c r="B45" s="97" t="s">
        <v>148</v>
      </c>
      <c r="C45" s="570"/>
      <c r="D45" s="570"/>
      <c r="E45" s="570"/>
      <c r="F45" s="570"/>
      <c r="G45" s="570"/>
      <c r="H45" s="570"/>
      <c r="I45" s="570"/>
      <c r="J45" s="577"/>
      <c r="K45" s="578"/>
      <c r="L45" s="578"/>
      <c r="M45" s="578"/>
      <c r="N45" s="570"/>
      <c r="O45" s="570"/>
      <c r="P45" s="570"/>
      <c r="Q45" s="991"/>
      <c r="R45" s="991"/>
      <c r="S45" s="991"/>
      <c r="T45" s="991"/>
      <c r="U45" s="991"/>
    </row>
    <row r="46" spans="1:21" ht="12.75" customHeight="1">
      <c r="A46" s="1468" t="s">
        <v>206</v>
      </c>
      <c r="B46" s="1482" t="s">
        <v>106</v>
      </c>
      <c r="C46" s="1483"/>
      <c r="D46" s="1483"/>
      <c r="E46" s="1484"/>
      <c r="F46" s="1485" t="s">
        <v>107</v>
      </c>
      <c r="G46" s="1486"/>
      <c r="H46" s="1486"/>
      <c r="I46" s="1486"/>
      <c r="J46" s="1486"/>
      <c r="K46" s="1486"/>
      <c r="L46" s="1486"/>
      <c r="M46" s="1487"/>
      <c r="N46" s="1485" t="s">
        <v>107</v>
      </c>
      <c r="O46" s="1486"/>
      <c r="P46" s="1487"/>
      <c r="Q46" s="1005"/>
      <c r="R46" s="1005"/>
      <c r="S46" s="1005"/>
      <c r="T46" s="1005"/>
      <c r="U46" s="1005"/>
    </row>
    <row r="47" spans="1:21" ht="33.75">
      <c r="A47" s="1469"/>
      <c r="B47" s="986" t="s">
        <v>18</v>
      </c>
      <c r="C47" s="986" t="s">
        <v>19</v>
      </c>
      <c r="D47" s="986" t="s">
        <v>11</v>
      </c>
      <c r="E47" s="986" t="s">
        <v>20</v>
      </c>
      <c r="F47" s="986" t="s">
        <v>15</v>
      </c>
      <c r="G47" s="986" t="s">
        <v>208</v>
      </c>
      <c r="H47" s="987" t="s">
        <v>13</v>
      </c>
      <c r="I47" s="987" t="s">
        <v>12</v>
      </c>
      <c r="J47" s="987" t="s">
        <v>21</v>
      </c>
      <c r="K47" s="987" t="s">
        <v>22</v>
      </c>
      <c r="L47" s="987" t="s">
        <v>209</v>
      </c>
      <c r="M47" s="986" t="s">
        <v>16</v>
      </c>
      <c r="N47" s="986" t="s">
        <v>1</v>
      </c>
      <c r="O47" s="986" t="s">
        <v>29</v>
      </c>
      <c r="P47" s="986" t="s">
        <v>210</v>
      </c>
      <c r="Q47" s="1005"/>
      <c r="R47" s="1005"/>
      <c r="S47" s="1005"/>
      <c r="T47" s="1005"/>
      <c r="U47" s="1005"/>
    </row>
    <row r="48" spans="1:21" ht="13.5" thickBot="1">
      <c r="A48" s="985" t="s">
        <v>8</v>
      </c>
      <c r="B48" s="1101">
        <v>34</v>
      </c>
      <c r="C48" s="1101">
        <v>0</v>
      </c>
      <c r="D48" s="1101">
        <v>0</v>
      </c>
      <c r="E48" s="1101">
        <v>78.3</v>
      </c>
      <c r="F48" s="1101">
        <v>15.9</v>
      </c>
      <c r="G48" s="1101">
        <v>10.8</v>
      </c>
      <c r="H48" s="1102">
        <v>0</v>
      </c>
      <c r="I48" s="1102">
        <v>0</v>
      </c>
      <c r="J48" s="1102">
        <v>0</v>
      </c>
      <c r="K48" s="1102">
        <v>0</v>
      </c>
      <c r="L48" s="1102">
        <v>0</v>
      </c>
      <c r="M48" s="1101">
        <v>72</v>
      </c>
      <c r="N48" s="1101">
        <v>63.8</v>
      </c>
      <c r="O48" s="1101">
        <v>28.8</v>
      </c>
      <c r="P48" s="1101">
        <v>0</v>
      </c>
      <c r="Q48" s="501"/>
      <c r="R48" s="501"/>
      <c r="S48" s="501"/>
      <c r="T48" s="501"/>
      <c r="U48" s="501"/>
    </row>
    <row r="49" spans="1:21" ht="13.5" thickBot="1">
      <c r="A49" s="1103" t="s">
        <v>9</v>
      </c>
      <c r="B49" s="335">
        <f aca="true" t="shared" si="8" ref="B49:O49">SUM(B48)</f>
        <v>34</v>
      </c>
      <c r="C49" s="335">
        <f t="shared" si="8"/>
        <v>0</v>
      </c>
      <c r="D49" s="335">
        <f t="shared" si="8"/>
        <v>0</v>
      </c>
      <c r="E49" s="335">
        <f t="shared" si="8"/>
        <v>78.3</v>
      </c>
      <c r="F49" s="335">
        <f t="shared" si="8"/>
        <v>15.9</v>
      </c>
      <c r="G49" s="335">
        <f t="shared" si="8"/>
        <v>10.8</v>
      </c>
      <c r="H49" s="335">
        <f t="shared" si="8"/>
        <v>0</v>
      </c>
      <c r="I49" s="335">
        <f t="shared" si="8"/>
        <v>0</v>
      </c>
      <c r="J49" s="335">
        <f t="shared" si="8"/>
        <v>0</v>
      </c>
      <c r="K49" s="335">
        <f t="shared" si="8"/>
        <v>0</v>
      </c>
      <c r="L49" s="335">
        <f t="shared" si="8"/>
        <v>0</v>
      </c>
      <c r="M49" s="335">
        <f t="shared" si="8"/>
        <v>72</v>
      </c>
      <c r="N49" s="335">
        <f t="shared" si="8"/>
        <v>63.8</v>
      </c>
      <c r="O49" s="335">
        <f t="shared" si="8"/>
        <v>28.8</v>
      </c>
      <c r="P49" s="754">
        <f>SUM(P48:P48)</f>
        <v>0</v>
      </c>
      <c r="Q49" s="1006"/>
      <c r="R49" s="1006"/>
      <c r="S49" s="1006"/>
      <c r="T49" s="1006"/>
      <c r="U49" s="1006"/>
    </row>
    <row r="50" spans="1:22" ht="12.75">
      <c r="A50" s="570"/>
      <c r="B50" s="97" t="s">
        <v>172</v>
      </c>
      <c r="C50" s="570"/>
      <c r="D50" s="570"/>
      <c r="E50" s="570"/>
      <c r="F50" s="570"/>
      <c r="G50" s="570"/>
      <c r="H50" s="570"/>
      <c r="I50" s="570"/>
      <c r="J50" s="577"/>
      <c r="K50" s="578"/>
      <c r="L50" s="578"/>
      <c r="M50" s="578"/>
      <c r="N50" s="570"/>
      <c r="O50" s="570"/>
      <c r="P50" s="570"/>
      <c r="Q50" s="991"/>
      <c r="R50" s="991"/>
      <c r="S50" s="991"/>
      <c r="T50" s="991"/>
      <c r="U50" s="991"/>
      <c r="V50" s="570"/>
    </row>
    <row r="51" spans="1:21" ht="12.75" customHeight="1">
      <c r="A51" s="1468" t="s">
        <v>206</v>
      </c>
      <c r="B51" s="1482" t="s">
        <v>106</v>
      </c>
      <c r="C51" s="1483"/>
      <c r="D51" s="1483"/>
      <c r="E51" s="1484"/>
      <c r="F51" s="1485" t="s">
        <v>107</v>
      </c>
      <c r="G51" s="1486"/>
      <c r="H51" s="1486"/>
      <c r="I51" s="1486"/>
      <c r="J51" s="1486"/>
      <c r="K51" s="1486"/>
      <c r="L51" s="1486"/>
      <c r="M51" s="1487"/>
      <c r="N51" s="1485" t="s">
        <v>107</v>
      </c>
      <c r="O51" s="1486"/>
      <c r="P51" s="1487"/>
      <c r="Q51" s="1005"/>
      <c r="R51" s="1005"/>
      <c r="S51" s="1005"/>
      <c r="T51" s="1005"/>
      <c r="U51" s="1005"/>
    </row>
    <row r="52" spans="1:21" ht="46.5" customHeight="1">
      <c r="A52" s="1469"/>
      <c r="B52" s="986" t="s">
        <v>18</v>
      </c>
      <c r="C52" s="986" t="s">
        <v>19</v>
      </c>
      <c r="D52" s="986" t="s">
        <v>11</v>
      </c>
      <c r="E52" s="986" t="s">
        <v>20</v>
      </c>
      <c r="F52" s="986" t="s">
        <v>15</v>
      </c>
      <c r="G52" s="986" t="s">
        <v>208</v>
      </c>
      <c r="H52" s="987" t="s">
        <v>13</v>
      </c>
      <c r="I52" s="987" t="s">
        <v>12</v>
      </c>
      <c r="J52" s="987" t="s">
        <v>21</v>
      </c>
      <c r="K52" s="987" t="s">
        <v>22</v>
      </c>
      <c r="L52" s="987" t="s">
        <v>209</v>
      </c>
      <c r="M52" s="986" t="s">
        <v>205</v>
      </c>
      <c r="N52" s="986" t="s">
        <v>1</v>
      </c>
      <c r="O52" s="986" t="s">
        <v>29</v>
      </c>
      <c r="P52" s="986" t="s">
        <v>210</v>
      </c>
      <c r="Q52" s="1005"/>
      <c r="R52" s="1005"/>
      <c r="S52" s="1005"/>
      <c r="T52" s="1005"/>
      <c r="U52" s="1005"/>
    </row>
    <row r="53" spans="1:21" ht="13.5" thickBot="1">
      <c r="A53" s="985" t="s">
        <v>8</v>
      </c>
      <c r="B53" s="1101">
        <v>0</v>
      </c>
      <c r="C53" s="1101">
        <v>0</v>
      </c>
      <c r="D53" s="1101">
        <v>27.6</v>
      </c>
      <c r="E53" s="1101">
        <v>96.41</v>
      </c>
      <c r="F53" s="1101">
        <v>28.21</v>
      </c>
      <c r="G53" s="1101">
        <v>8.36</v>
      </c>
      <c r="H53" s="1102">
        <v>45</v>
      </c>
      <c r="I53" s="1102">
        <v>0</v>
      </c>
      <c r="J53" s="1102">
        <v>0</v>
      </c>
      <c r="K53" s="1102">
        <v>0</v>
      </c>
      <c r="L53" s="1102">
        <v>0</v>
      </c>
      <c r="M53" s="1101">
        <v>94.6</v>
      </c>
      <c r="N53" s="1101">
        <v>78.4</v>
      </c>
      <c r="O53" s="1101">
        <v>61.2</v>
      </c>
      <c r="P53" s="1101">
        <v>0</v>
      </c>
      <c r="Q53" s="501"/>
      <c r="R53" s="501"/>
      <c r="S53" s="501"/>
      <c r="T53" s="501"/>
      <c r="U53" s="501"/>
    </row>
    <row r="54" spans="1:21" ht="13.5" thickBot="1">
      <c r="A54" s="1103" t="s">
        <v>9</v>
      </c>
      <c r="B54" s="751">
        <f aca="true" t="shared" si="9" ref="B54:O54">SUM(B53)</f>
        <v>0</v>
      </c>
      <c r="C54" s="751">
        <f t="shared" si="9"/>
        <v>0</v>
      </c>
      <c r="D54" s="751">
        <f t="shared" si="9"/>
        <v>27.6</v>
      </c>
      <c r="E54" s="751">
        <f t="shared" si="9"/>
        <v>96.41</v>
      </c>
      <c r="F54" s="751">
        <f t="shared" si="9"/>
        <v>28.21</v>
      </c>
      <c r="G54" s="751">
        <f t="shared" si="9"/>
        <v>8.36</v>
      </c>
      <c r="H54" s="751">
        <f t="shared" si="9"/>
        <v>45</v>
      </c>
      <c r="I54" s="751">
        <f t="shared" si="9"/>
        <v>0</v>
      </c>
      <c r="J54" s="751">
        <f t="shared" si="9"/>
        <v>0</v>
      </c>
      <c r="K54" s="751">
        <f t="shared" si="9"/>
        <v>0</v>
      </c>
      <c r="L54" s="751">
        <f t="shared" si="9"/>
        <v>0</v>
      </c>
      <c r="M54" s="751">
        <f t="shared" si="9"/>
        <v>94.6</v>
      </c>
      <c r="N54" s="751">
        <f t="shared" si="9"/>
        <v>78.4</v>
      </c>
      <c r="O54" s="751">
        <f t="shared" si="9"/>
        <v>61.2</v>
      </c>
      <c r="P54" s="754">
        <f>SUM(P53:P53)</f>
        <v>0</v>
      </c>
      <c r="Q54" s="1006"/>
      <c r="R54" s="1006"/>
      <c r="S54" s="1006"/>
      <c r="T54" s="1006"/>
      <c r="U54" s="1006"/>
    </row>
    <row r="55" spans="1:22" ht="12.75">
      <c r="A55" s="570"/>
      <c r="B55" s="97" t="s">
        <v>278</v>
      </c>
      <c r="C55" s="570"/>
      <c r="D55" s="570"/>
      <c r="E55" s="570"/>
      <c r="F55" s="570"/>
      <c r="G55" s="570"/>
      <c r="H55" s="570"/>
      <c r="I55" s="570"/>
      <c r="J55" s="577"/>
      <c r="K55" s="578"/>
      <c r="L55" s="578"/>
      <c r="M55" s="578"/>
      <c r="N55" s="570"/>
      <c r="O55" s="570"/>
      <c r="P55" s="570"/>
      <c r="Q55" s="991"/>
      <c r="R55" s="991"/>
      <c r="S55" s="991"/>
      <c r="T55" s="991"/>
      <c r="U55" s="991"/>
      <c r="V55" s="570"/>
    </row>
    <row r="56" spans="1:21" ht="12.75" customHeight="1">
      <c r="A56" s="1468" t="s">
        <v>206</v>
      </c>
      <c r="B56" s="1482" t="s">
        <v>106</v>
      </c>
      <c r="C56" s="1483"/>
      <c r="D56" s="1483"/>
      <c r="E56" s="1484"/>
      <c r="F56" s="1485" t="s">
        <v>107</v>
      </c>
      <c r="G56" s="1486"/>
      <c r="H56" s="1486"/>
      <c r="I56" s="1486"/>
      <c r="J56" s="1486"/>
      <c r="K56" s="1486"/>
      <c r="L56" s="1486"/>
      <c r="M56" s="1487"/>
      <c r="N56" s="1485" t="s">
        <v>107</v>
      </c>
      <c r="O56" s="1486"/>
      <c r="P56" s="1487"/>
      <c r="Q56" s="1005"/>
      <c r="R56" s="1005"/>
      <c r="S56" s="1005"/>
      <c r="T56" s="1005"/>
      <c r="U56" s="1005"/>
    </row>
    <row r="57" spans="1:21" ht="50.25" customHeight="1">
      <c r="A57" s="1469"/>
      <c r="B57" s="986" t="s">
        <v>18</v>
      </c>
      <c r="C57" s="986" t="s">
        <v>19</v>
      </c>
      <c r="D57" s="986" t="s">
        <v>11</v>
      </c>
      <c r="E57" s="986" t="s">
        <v>20</v>
      </c>
      <c r="F57" s="986" t="s">
        <v>15</v>
      </c>
      <c r="G57" s="986" t="s">
        <v>208</v>
      </c>
      <c r="H57" s="987" t="s">
        <v>13</v>
      </c>
      <c r="I57" s="987" t="s">
        <v>12</v>
      </c>
      <c r="J57" s="987" t="s">
        <v>21</v>
      </c>
      <c r="K57" s="987" t="s">
        <v>22</v>
      </c>
      <c r="L57" s="987" t="s">
        <v>209</v>
      </c>
      <c r="M57" s="986" t="s">
        <v>205</v>
      </c>
      <c r="N57" s="986" t="s">
        <v>1</v>
      </c>
      <c r="O57" s="986" t="s">
        <v>29</v>
      </c>
      <c r="P57" s="986" t="s">
        <v>210</v>
      </c>
      <c r="Q57" s="1005"/>
      <c r="R57" s="1005"/>
      <c r="S57" s="1005"/>
      <c r="T57" s="1005"/>
      <c r="U57" s="1005"/>
    </row>
    <row r="58" spans="1:21" ht="12.75">
      <c r="A58" s="986" t="s">
        <v>8</v>
      </c>
      <c r="B58" s="988">
        <v>0</v>
      </c>
      <c r="C58" s="988">
        <v>0</v>
      </c>
      <c r="D58" s="988">
        <v>0</v>
      </c>
      <c r="E58" s="988">
        <v>206.6</v>
      </c>
      <c r="F58" s="988">
        <v>22.9</v>
      </c>
      <c r="G58" s="988">
        <v>1.4</v>
      </c>
      <c r="H58" s="990">
        <v>0</v>
      </c>
      <c r="I58" s="990">
        <v>0</v>
      </c>
      <c r="J58" s="990">
        <v>0</v>
      </c>
      <c r="K58" s="990">
        <v>0</v>
      </c>
      <c r="L58" s="990">
        <v>0</v>
      </c>
      <c r="M58" s="988">
        <v>7.5</v>
      </c>
      <c r="N58" s="988">
        <v>73.2</v>
      </c>
      <c r="O58" s="988">
        <v>38.4</v>
      </c>
      <c r="P58" s="988">
        <v>0</v>
      </c>
      <c r="Q58" s="501"/>
      <c r="R58" s="501"/>
      <c r="S58" s="501"/>
      <c r="T58" s="501"/>
      <c r="U58" s="501"/>
    </row>
    <row r="59" spans="1:21" ht="13.5" thickBot="1">
      <c r="A59" s="985" t="s">
        <v>3</v>
      </c>
      <c r="B59" s="1101">
        <v>0</v>
      </c>
      <c r="C59" s="1101">
        <v>0</v>
      </c>
      <c r="D59" s="1101">
        <v>0</v>
      </c>
      <c r="E59" s="1101">
        <v>119.2</v>
      </c>
      <c r="F59" s="1101">
        <v>25.5</v>
      </c>
      <c r="G59" s="1101">
        <v>13.3</v>
      </c>
      <c r="H59" s="1102">
        <v>0</v>
      </c>
      <c r="I59" s="1102">
        <v>0</v>
      </c>
      <c r="J59" s="1102">
        <v>0</v>
      </c>
      <c r="K59" s="1102">
        <v>0</v>
      </c>
      <c r="L59" s="1102">
        <v>0</v>
      </c>
      <c r="M59" s="1101">
        <v>24</v>
      </c>
      <c r="N59" s="1101">
        <v>53</v>
      </c>
      <c r="O59" s="1101">
        <v>27.8</v>
      </c>
      <c r="P59" s="1101">
        <v>0</v>
      </c>
      <c r="Q59" s="501"/>
      <c r="R59" s="501"/>
      <c r="S59" s="501"/>
      <c r="T59" s="501"/>
      <c r="U59" s="501"/>
    </row>
    <row r="60" spans="1:21" ht="13.5" thickBot="1">
      <c r="A60" s="1103" t="s">
        <v>9</v>
      </c>
      <c r="B60" s="751">
        <f aca="true" t="shared" si="10" ref="B60:O60">SUM(B58:B59)</f>
        <v>0</v>
      </c>
      <c r="C60" s="751">
        <f t="shared" si="10"/>
        <v>0</v>
      </c>
      <c r="D60" s="751">
        <f t="shared" si="10"/>
        <v>0</v>
      </c>
      <c r="E60" s="751">
        <f t="shared" si="10"/>
        <v>325.8</v>
      </c>
      <c r="F60" s="751">
        <f t="shared" si="10"/>
        <v>48.4</v>
      </c>
      <c r="G60" s="751">
        <f t="shared" si="10"/>
        <v>14.700000000000001</v>
      </c>
      <c r="H60" s="751">
        <f t="shared" si="10"/>
        <v>0</v>
      </c>
      <c r="I60" s="751">
        <f t="shared" si="10"/>
        <v>0</v>
      </c>
      <c r="J60" s="751">
        <f t="shared" si="10"/>
        <v>0</v>
      </c>
      <c r="K60" s="751">
        <f t="shared" si="10"/>
        <v>0</v>
      </c>
      <c r="L60" s="751">
        <f t="shared" si="10"/>
        <v>0</v>
      </c>
      <c r="M60" s="751">
        <f t="shared" si="10"/>
        <v>31.5</v>
      </c>
      <c r="N60" s="751">
        <f t="shared" si="10"/>
        <v>126.2</v>
      </c>
      <c r="O60" s="751">
        <f t="shared" si="10"/>
        <v>66.2</v>
      </c>
      <c r="P60" s="754">
        <f>SUM(P58:P59)</f>
        <v>0</v>
      </c>
      <c r="Q60" s="1006"/>
      <c r="R60" s="1006"/>
      <c r="S60" s="1006"/>
      <c r="T60" s="1006"/>
      <c r="U60" s="1006"/>
    </row>
    <row r="61" spans="1:22" ht="12.75">
      <c r="A61" s="570"/>
      <c r="B61" s="97" t="s">
        <v>250</v>
      </c>
      <c r="C61" s="570"/>
      <c r="D61" s="570"/>
      <c r="E61" s="570"/>
      <c r="F61" s="570"/>
      <c r="G61" s="570"/>
      <c r="H61" s="570"/>
      <c r="I61" s="570"/>
      <c r="J61" s="577"/>
      <c r="K61" s="578"/>
      <c r="L61" s="578"/>
      <c r="M61" s="578"/>
      <c r="N61" s="570"/>
      <c r="O61" s="570"/>
      <c r="P61" s="570"/>
      <c r="Q61" s="991"/>
      <c r="R61" s="991"/>
      <c r="S61" s="991"/>
      <c r="T61" s="991"/>
      <c r="U61" s="991"/>
      <c r="V61" s="570"/>
    </row>
    <row r="62" spans="1:21" ht="12.75" customHeight="1">
      <c r="A62" s="1468" t="s">
        <v>206</v>
      </c>
      <c r="B62" s="1482" t="s">
        <v>106</v>
      </c>
      <c r="C62" s="1483"/>
      <c r="D62" s="1483"/>
      <c r="E62" s="1484"/>
      <c r="F62" s="1485" t="s">
        <v>107</v>
      </c>
      <c r="G62" s="1486"/>
      <c r="H62" s="1486"/>
      <c r="I62" s="1486"/>
      <c r="J62" s="1486"/>
      <c r="K62" s="1486"/>
      <c r="L62" s="1486"/>
      <c r="M62" s="1487"/>
      <c r="N62" s="1485" t="s">
        <v>107</v>
      </c>
      <c r="O62" s="1486"/>
      <c r="P62" s="1487"/>
      <c r="Q62" s="1005"/>
      <c r="R62" s="1005"/>
      <c r="S62" s="1005"/>
      <c r="T62" s="1005"/>
      <c r="U62" s="1005"/>
    </row>
    <row r="63" spans="1:21" ht="48" customHeight="1">
      <c r="A63" s="1469"/>
      <c r="B63" s="986" t="s">
        <v>18</v>
      </c>
      <c r="C63" s="986" t="s">
        <v>19</v>
      </c>
      <c r="D63" s="986" t="s">
        <v>11</v>
      </c>
      <c r="E63" s="986" t="s">
        <v>20</v>
      </c>
      <c r="F63" s="986" t="s">
        <v>15</v>
      </c>
      <c r="G63" s="986" t="s">
        <v>208</v>
      </c>
      <c r="H63" s="987" t="s">
        <v>13</v>
      </c>
      <c r="I63" s="987" t="s">
        <v>12</v>
      </c>
      <c r="J63" s="987" t="s">
        <v>21</v>
      </c>
      <c r="K63" s="987" t="s">
        <v>22</v>
      </c>
      <c r="L63" s="987" t="s">
        <v>209</v>
      </c>
      <c r="M63" s="986" t="s">
        <v>205</v>
      </c>
      <c r="N63" s="986" t="s">
        <v>1</v>
      </c>
      <c r="O63" s="986" t="s">
        <v>29</v>
      </c>
      <c r="P63" s="986" t="s">
        <v>210</v>
      </c>
      <c r="Q63" s="1005"/>
      <c r="R63" s="1005"/>
      <c r="S63" s="1005"/>
      <c r="T63" s="1005"/>
      <c r="U63" s="1005"/>
    </row>
    <row r="64" spans="1:21" ht="12.75">
      <c r="A64" s="986" t="s">
        <v>7</v>
      </c>
      <c r="B64" s="988">
        <v>0</v>
      </c>
      <c r="C64" s="988">
        <v>0</v>
      </c>
      <c r="D64" s="988">
        <v>0</v>
      </c>
      <c r="E64" s="988">
        <v>0</v>
      </c>
      <c r="F64" s="988">
        <v>59.2</v>
      </c>
      <c r="G64" s="988">
        <v>0</v>
      </c>
      <c r="H64" s="988">
        <v>0</v>
      </c>
      <c r="I64" s="988">
        <v>0</v>
      </c>
      <c r="J64" s="988">
        <v>0</v>
      </c>
      <c r="K64" s="988">
        <v>0</v>
      </c>
      <c r="L64" s="988">
        <v>0</v>
      </c>
      <c r="M64" s="988">
        <v>139</v>
      </c>
      <c r="N64" s="988"/>
      <c r="O64" s="988">
        <v>42</v>
      </c>
      <c r="P64" s="988"/>
      <c r="Q64" s="501"/>
      <c r="R64" s="501"/>
      <c r="S64" s="501"/>
      <c r="T64" s="501"/>
      <c r="U64" s="501"/>
    </row>
    <row r="65" spans="1:21" ht="13.5" thickBot="1">
      <c r="A65" s="985" t="s">
        <v>89</v>
      </c>
      <c r="B65" s="1101">
        <v>0</v>
      </c>
      <c r="C65" s="1101">
        <v>0</v>
      </c>
      <c r="D65" s="1101">
        <v>23.7</v>
      </c>
      <c r="E65" s="1101">
        <v>0</v>
      </c>
      <c r="F65" s="1101">
        <v>35.4</v>
      </c>
      <c r="G65" s="1101">
        <v>4.1</v>
      </c>
      <c r="H65" s="1101">
        <v>0</v>
      </c>
      <c r="I65" s="1101">
        <v>0</v>
      </c>
      <c r="J65" s="1102"/>
      <c r="K65" s="1102"/>
      <c r="L65" s="1052">
        <v>4.52</v>
      </c>
      <c r="M65" s="1101">
        <v>15.1</v>
      </c>
      <c r="N65" s="1101">
        <v>16.4</v>
      </c>
      <c r="O65" s="1101">
        <v>26</v>
      </c>
      <c r="P65" s="1101"/>
      <c r="Q65" s="501"/>
      <c r="R65" s="501"/>
      <c r="S65" s="501"/>
      <c r="T65" s="501"/>
      <c r="U65" s="501"/>
    </row>
    <row r="66" spans="1:21" ht="13.5" thickBot="1">
      <c r="A66" s="1103" t="s">
        <v>9</v>
      </c>
      <c r="B66" s="751">
        <f aca="true" t="shared" si="11" ref="B66:P66">SUM(B64:B65)</f>
        <v>0</v>
      </c>
      <c r="C66" s="751">
        <f t="shared" si="11"/>
        <v>0</v>
      </c>
      <c r="D66" s="751">
        <f t="shared" si="11"/>
        <v>23.7</v>
      </c>
      <c r="E66" s="751">
        <f t="shared" si="11"/>
        <v>0</v>
      </c>
      <c r="F66" s="751">
        <f t="shared" si="11"/>
        <v>94.6</v>
      </c>
      <c r="G66" s="751">
        <f t="shared" si="11"/>
        <v>4.1</v>
      </c>
      <c r="H66" s="768">
        <f t="shared" si="11"/>
        <v>0</v>
      </c>
      <c r="I66" s="768">
        <f t="shared" si="11"/>
        <v>0</v>
      </c>
      <c r="J66" s="751">
        <f t="shared" si="11"/>
        <v>0</v>
      </c>
      <c r="K66" s="751">
        <f t="shared" si="11"/>
        <v>0</v>
      </c>
      <c r="L66" s="751">
        <f t="shared" si="11"/>
        <v>4.52</v>
      </c>
      <c r="M66" s="751">
        <f t="shared" si="11"/>
        <v>154.1</v>
      </c>
      <c r="N66" s="751">
        <f t="shared" si="11"/>
        <v>16.4</v>
      </c>
      <c r="O66" s="751">
        <f t="shared" si="11"/>
        <v>68</v>
      </c>
      <c r="P66" s="754">
        <f t="shared" si="11"/>
        <v>0</v>
      </c>
      <c r="Q66" s="1006"/>
      <c r="R66" s="1006"/>
      <c r="S66" s="1006"/>
      <c r="T66" s="1006"/>
      <c r="U66" s="1006"/>
    </row>
    <row r="67" spans="1:22" ht="12.75">
      <c r="A67" s="570"/>
      <c r="B67" s="97" t="s">
        <v>251</v>
      </c>
      <c r="C67" s="570"/>
      <c r="D67" s="570"/>
      <c r="E67" s="570"/>
      <c r="F67" s="570"/>
      <c r="G67" s="570"/>
      <c r="H67" s="570"/>
      <c r="I67" s="570"/>
      <c r="J67" s="577"/>
      <c r="K67" s="578"/>
      <c r="L67" s="578"/>
      <c r="M67" s="578"/>
      <c r="N67" s="570"/>
      <c r="O67" s="570"/>
      <c r="P67" s="570"/>
      <c r="Q67" s="991"/>
      <c r="R67" s="991"/>
      <c r="S67" s="991"/>
      <c r="T67" s="991"/>
      <c r="U67" s="991"/>
      <c r="V67" s="570"/>
    </row>
    <row r="68" spans="1:21" ht="12.75" customHeight="1">
      <c r="A68" s="1468" t="s">
        <v>206</v>
      </c>
      <c r="B68" s="1482" t="s">
        <v>106</v>
      </c>
      <c r="C68" s="1483"/>
      <c r="D68" s="1483"/>
      <c r="E68" s="1484"/>
      <c r="F68" s="1485" t="s">
        <v>107</v>
      </c>
      <c r="G68" s="1486"/>
      <c r="H68" s="1486"/>
      <c r="I68" s="1486"/>
      <c r="J68" s="1486"/>
      <c r="K68" s="1486"/>
      <c r="L68" s="1486"/>
      <c r="M68" s="1487"/>
      <c r="N68" s="1485" t="s">
        <v>107</v>
      </c>
      <c r="O68" s="1486"/>
      <c r="P68" s="1487"/>
      <c r="Q68" s="1005"/>
      <c r="R68" s="1005"/>
      <c r="S68" s="1005"/>
      <c r="T68" s="1005"/>
      <c r="U68" s="1005"/>
    </row>
    <row r="69" spans="1:21" ht="52.5" customHeight="1">
      <c r="A69" s="1469"/>
      <c r="B69" s="986" t="s">
        <v>18</v>
      </c>
      <c r="C69" s="986" t="s">
        <v>19</v>
      </c>
      <c r="D69" s="986" t="s">
        <v>11</v>
      </c>
      <c r="E69" s="986" t="s">
        <v>20</v>
      </c>
      <c r="F69" s="986" t="s">
        <v>15</v>
      </c>
      <c r="G69" s="986" t="s">
        <v>208</v>
      </c>
      <c r="H69" s="987" t="s">
        <v>13</v>
      </c>
      <c r="I69" s="987" t="s">
        <v>12</v>
      </c>
      <c r="J69" s="987" t="s">
        <v>21</v>
      </c>
      <c r="K69" s="987" t="s">
        <v>22</v>
      </c>
      <c r="L69" s="987" t="s">
        <v>209</v>
      </c>
      <c r="M69" s="986" t="s">
        <v>205</v>
      </c>
      <c r="N69" s="986" t="s">
        <v>1</v>
      </c>
      <c r="O69" s="986" t="s">
        <v>29</v>
      </c>
      <c r="P69" s="986" t="s">
        <v>210</v>
      </c>
      <c r="Q69" s="1005"/>
      <c r="R69" s="1005"/>
      <c r="S69" s="1005"/>
      <c r="T69" s="1005"/>
      <c r="U69" s="1005"/>
    </row>
    <row r="70" spans="1:21" ht="12.75">
      <c r="A70" s="986" t="s">
        <v>8</v>
      </c>
      <c r="B70" s="988">
        <v>0</v>
      </c>
      <c r="C70" s="988">
        <v>0</v>
      </c>
      <c r="D70" s="988">
        <v>18.59</v>
      </c>
      <c r="E70" s="988">
        <v>658.22</v>
      </c>
      <c r="F70" s="988">
        <v>193.83</v>
      </c>
      <c r="G70" s="988">
        <v>51.68</v>
      </c>
      <c r="H70" s="992">
        <v>0</v>
      </c>
      <c r="I70" s="992">
        <v>0</v>
      </c>
      <c r="J70" s="992">
        <v>0</v>
      </c>
      <c r="K70" s="992">
        <v>0</v>
      </c>
      <c r="L70" s="992">
        <v>62</v>
      </c>
      <c r="M70" s="988">
        <v>119.8</v>
      </c>
      <c r="N70" s="988">
        <v>291.28</v>
      </c>
      <c r="O70" s="988">
        <v>210</v>
      </c>
      <c r="P70" s="988">
        <v>0</v>
      </c>
      <c r="Q70" s="501"/>
      <c r="R70" s="501"/>
      <c r="S70" s="501"/>
      <c r="T70" s="501"/>
      <c r="U70" s="501"/>
    </row>
    <row r="71" spans="1:21" ht="12.75">
      <c r="A71" s="986" t="s">
        <v>3</v>
      </c>
      <c r="B71" s="988">
        <v>0</v>
      </c>
      <c r="C71" s="988">
        <v>0</v>
      </c>
      <c r="D71" s="988">
        <v>68.85</v>
      </c>
      <c r="E71" s="988">
        <v>610.82</v>
      </c>
      <c r="F71" s="988">
        <v>192.83</v>
      </c>
      <c r="G71" s="988">
        <v>66.35</v>
      </c>
      <c r="H71" s="992">
        <v>0</v>
      </c>
      <c r="I71" s="992">
        <v>0</v>
      </c>
      <c r="J71" s="992">
        <v>0</v>
      </c>
      <c r="K71" s="992">
        <v>0</v>
      </c>
      <c r="L71" s="992">
        <v>62</v>
      </c>
      <c r="M71" s="988">
        <v>153.3</v>
      </c>
      <c r="N71" s="988">
        <v>304.52</v>
      </c>
      <c r="O71" s="988">
        <v>159.6</v>
      </c>
      <c r="P71" s="988">
        <v>0</v>
      </c>
      <c r="Q71" s="501"/>
      <c r="R71" s="501"/>
      <c r="S71" s="501"/>
      <c r="T71" s="501"/>
      <c r="U71" s="501"/>
    </row>
    <row r="72" spans="1:21" ht="13.5" thickBot="1">
      <c r="A72" s="985" t="s">
        <v>5</v>
      </c>
      <c r="B72" s="1101">
        <v>82</v>
      </c>
      <c r="C72" s="1101">
        <v>0</v>
      </c>
      <c r="D72" s="1101">
        <v>76.04</v>
      </c>
      <c r="E72" s="1101">
        <v>522.24</v>
      </c>
      <c r="F72" s="1101">
        <v>195.04</v>
      </c>
      <c r="G72" s="1101">
        <v>55.46</v>
      </c>
      <c r="H72" s="1102">
        <v>36</v>
      </c>
      <c r="I72" s="1052">
        <v>0</v>
      </c>
      <c r="J72" s="1052">
        <v>0</v>
      </c>
      <c r="K72" s="1052">
        <v>0</v>
      </c>
      <c r="L72" s="1052">
        <v>63</v>
      </c>
      <c r="M72" s="1101">
        <v>128.1</v>
      </c>
      <c r="N72" s="1101">
        <v>304.52</v>
      </c>
      <c r="O72" s="1101">
        <v>155.4</v>
      </c>
      <c r="P72" s="1101">
        <v>0</v>
      </c>
      <c r="Q72" s="501"/>
      <c r="R72" s="501"/>
      <c r="S72" s="501"/>
      <c r="T72" s="501"/>
      <c r="U72" s="501"/>
    </row>
    <row r="73" spans="1:21" ht="13.5" thickBot="1">
      <c r="A73" s="1103" t="s">
        <v>9</v>
      </c>
      <c r="B73" s="751">
        <f aca="true" t="shared" si="12" ref="B73:O73">SUM(B70:B72)</f>
        <v>82</v>
      </c>
      <c r="C73" s="751">
        <f t="shared" si="12"/>
        <v>0</v>
      </c>
      <c r="D73" s="751">
        <f t="shared" si="12"/>
        <v>163.48000000000002</v>
      </c>
      <c r="E73" s="751">
        <f t="shared" si="12"/>
        <v>1791.28</v>
      </c>
      <c r="F73" s="751">
        <f t="shared" si="12"/>
        <v>581.7</v>
      </c>
      <c r="G73" s="751">
        <f t="shared" si="12"/>
        <v>173.49</v>
      </c>
      <c r="H73" s="768">
        <f t="shared" si="12"/>
        <v>36</v>
      </c>
      <c r="I73" s="768">
        <f t="shared" si="12"/>
        <v>0</v>
      </c>
      <c r="J73" s="751">
        <f t="shared" si="12"/>
        <v>0</v>
      </c>
      <c r="K73" s="751">
        <f t="shared" si="12"/>
        <v>0</v>
      </c>
      <c r="L73" s="751">
        <f t="shared" si="12"/>
        <v>187</v>
      </c>
      <c r="M73" s="751">
        <f t="shared" si="12"/>
        <v>401.20000000000005</v>
      </c>
      <c r="N73" s="751">
        <f t="shared" si="12"/>
        <v>900.3199999999999</v>
      </c>
      <c r="O73" s="751">
        <f t="shared" si="12"/>
        <v>525</v>
      </c>
      <c r="P73" s="754">
        <f>SUM(P70:P72)</f>
        <v>0</v>
      </c>
      <c r="Q73" s="1006"/>
      <c r="R73" s="1006"/>
      <c r="S73" s="1006"/>
      <c r="T73" s="1006"/>
      <c r="U73" s="1006"/>
    </row>
    <row r="74" spans="1:21" ht="12.75">
      <c r="A74" s="570"/>
      <c r="B74" s="97" t="s">
        <v>252</v>
      </c>
      <c r="C74" s="570"/>
      <c r="D74" s="570"/>
      <c r="E74" s="570"/>
      <c r="F74" s="570"/>
      <c r="G74" s="570"/>
      <c r="H74" s="570"/>
      <c r="I74" s="570"/>
      <c r="J74" s="577"/>
      <c r="K74" s="578"/>
      <c r="L74" s="578"/>
      <c r="M74" s="578"/>
      <c r="N74" s="570"/>
      <c r="O74" s="570"/>
      <c r="P74" s="570"/>
      <c r="Q74" s="991"/>
      <c r="R74" s="991"/>
      <c r="S74" s="991"/>
      <c r="T74" s="991"/>
      <c r="U74" s="991"/>
    </row>
    <row r="75" spans="1:21" ht="12.75" customHeight="1">
      <c r="A75" s="1468" t="s">
        <v>206</v>
      </c>
      <c r="B75" s="1482" t="s">
        <v>106</v>
      </c>
      <c r="C75" s="1483"/>
      <c r="D75" s="1483"/>
      <c r="E75" s="1484"/>
      <c r="F75" s="1485" t="s">
        <v>107</v>
      </c>
      <c r="G75" s="1486"/>
      <c r="H75" s="1486"/>
      <c r="I75" s="1486"/>
      <c r="J75" s="1486"/>
      <c r="K75" s="1486"/>
      <c r="L75" s="1486"/>
      <c r="M75" s="1487"/>
      <c r="N75" s="1485" t="s">
        <v>107</v>
      </c>
      <c r="O75" s="1486"/>
      <c r="P75" s="1487"/>
      <c r="Q75" s="1005"/>
      <c r="R75" s="1005"/>
      <c r="S75" s="1005"/>
      <c r="T75" s="1005"/>
      <c r="U75" s="1005"/>
    </row>
    <row r="76" spans="1:21" ht="50.25" customHeight="1">
      <c r="A76" s="1469"/>
      <c r="B76" s="986" t="s">
        <v>18</v>
      </c>
      <c r="C76" s="986" t="s">
        <v>19</v>
      </c>
      <c r="D76" s="986" t="s">
        <v>11</v>
      </c>
      <c r="E76" s="986" t="s">
        <v>20</v>
      </c>
      <c r="F76" s="986" t="s">
        <v>15</v>
      </c>
      <c r="G76" s="986" t="s">
        <v>208</v>
      </c>
      <c r="H76" s="987" t="s">
        <v>13</v>
      </c>
      <c r="I76" s="987" t="s">
        <v>12</v>
      </c>
      <c r="J76" s="987" t="s">
        <v>21</v>
      </c>
      <c r="K76" s="987" t="s">
        <v>22</v>
      </c>
      <c r="L76" s="987" t="s">
        <v>209</v>
      </c>
      <c r="M76" s="986" t="s">
        <v>205</v>
      </c>
      <c r="N76" s="986" t="s">
        <v>1</v>
      </c>
      <c r="O76" s="986" t="s">
        <v>29</v>
      </c>
      <c r="P76" s="986" t="s">
        <v>210</v>
      </c>
      <c r="Q76" s="1005"/>
      <c r="R76" s="1005"/>
      <c r="S76" s="1005"/>
      <c r="T76" s="1005"/>
      <c r="U76" s="1005"/>
    </row>
    <row r="77" spans="1:21" ht="13.5" thickBot="1">
      <c r="A77" s="985" t="s">
        <v>8</v>
      </c>
      <c r="B77" s="1101">
        <v>0</v>
      </c>
      <c r="C77" s="1101">
        <v>0</v>
      </c>
      <c r="D77" s="1101">
        <v>476.04</v>
      </c>
      <c r="E77" s="1101">
        <v>0</v>
      </c>
      <c r="F77" s="1101">
        <v>130.28</v>
      </c>
      <c r="G77" s="1101">
        <v>66.46</v>
      </c>
      <c r="H77" s="1102">
        <v>0</v>
      </c>
      <c r="I77" s="1102">
        <v>0</v>
      </c>
      <c r="J77" s="1102">
        <v>0</v>
      </c>
      <c r="K77" s="1102">
        <v>0</v>
      </c>
      <c r="L77" s="1102">
        <v>0</v>
      </c>
      <c r="M77" s="1101">
        <v>525.9</v>
      </c>
      <c r="N77" s="1101">
        <v>232.62</v>
      </c>
      <c r="O77" s="1101">
        <v>153.2</v>
      </c>
      <c r="P77" s="1101">
        <v>0</v>
      </c>
      <c r="Q77" s="501"/>
      <c r="R77" s="501"/>
      <c r="S77" s="501"/>
      <c r="T77" s="501"/>
      <c r="U77" s="501"/>
    </row>
    <row r="78" spans="1:21" ht="13.5" thickBot="1">
      <c r="A78" s="1103" t="s">
        <v>9</v>
      </c>
      <c r="B78" s="751">
        <f aca="true" t="shared" si="13" ref="B78:P78">SUM(B77)</f>
        <v>0</v>
      </c>
      <c r="C78" s="751">
        <f t="shared" si="13"/>
        <v>0</v>
      </c>
      <c r="D78" s="751">
        <f t="shared" si="13"/>
        <v>476.04</v>
      </c>
      <c r="E78" s="751">
        <f t="shared" si="13"/>
        <v>0</v>
      </c>
      <c r="F78" s="751">
        <f t="shared" si="13"/>
        <v>130.28</v>
      </c>
      <c r="G78" s="751">
        <f t="shared" si="13"/>
        <v>66.46</v>
      </c>
      <c r="H78" s="751">
        <f t="shared" si="13"/>
        <v>0</v>
      </c>
      <c r="I78" s="751">
        <f t="shared" si="13"/>
        <v>0</v>
      </c>
      <c r="J78" s="751">
        <f t="shared" si="13"/>
        <v>0</v>
      </c>
      <c r="K78" s="751">
        <f t="shared" si="13"/>
        <v>0</v>
      </c>
      <c r="L78" s="751">
        <f t="shared" si="13"/>
        <v>0</v>
      </c>
      <c r="M78" s="751">
        <f t="shared" si="13"/>
        <v>525.9</v>
      </c>
      <c r="N78" s="751">
        <f t="shared" si="13"/>
        <v>232.62</v>
      </c>
      <c r="O78" s="751">
        <f t="shared" si="13"/>
        <v>153.2</v>
      </c>
      <c r="P78" s="754">
        <f t="shared" si="13"/>
        <v>0</v>
      </c>
      <c r="Q78" s="1006"/>
      <c r="R78" s="1006"/>
      <c r="S78" s="1006"/>
      <c r="T78" s="1006"/>
      <c r="U78" s="1006"/>
    </row>
    <row r="79" spans="1:22" ht="12.75">
      <c r="A79" s="570"/>
      <c r="B79" s="97" t="s">
        <v>57</v>
      </c>
      <c r="C79" s="570"/>
      <c r="D79" s="570"/>
      <c r="E79" s="570"/>
      <c r="F79" s="570"/>
      <c r="G79" s="570"/>
      <c r="H79" s="570"/>
      <c r="I79" s="570"/>
      <c r="J79" s="577"/>
      <c r="K79" s="578"/>
      <c r="L79" s="578"/>
      <c r="M79" s="578"/>
      <c r="N79" s="570"/>
      <c r="O79" s="570"/>
      <c r="P79" s="570"/>
      <c r="Q79" s="991"/>
      <c r="R79" s="991"/>
      <c r="S79" s="991"/>
      <c r="T79" s="991"/>
      <c r="U79" s="991"/>
      <c r="V79" s="570"/>
    </row>
    <row r="80" spans="1:21" ht="12.75" customHeight="1">
      <c r="A80" s="1468" t="s">
        <v>206</v>
      </c>
      <c r="B80" s="1482" t="s">
        <v>106</v>
      </c>
      <c r="C80" s="1483"/>
      <c r="D80" s="1483"/>
      <c r="E80" s="1484"/>
      <c r="F80" s="1485" t="s">
        <v>107</v>
      </c>
      <c r="G80" s="1486"/>
      <c r="H80" s="1486"/>
      <c r="I80" s="1486"/>
      <c r="J80" s="1486"/>
      <c r="K80" s="1486"/>
      <c r="L80" s="1486"/>
      <c r="M80" s="1487"/>
      <c r="N80" s="1485" t="s">
        <v>107</v>
      </c>
      <c r="O80" s="1486"/>
      <c r="P80" s="1487"/>
      <c r="Q80" s="1005"/>
      <c r="R80" s="1005"/>
      <c r="S80" s="1005"/>
      <c r="T80" s="1005"/>
      <c r="U80" s="1005"/>
    </row>
    <row r="81" spans="1:21" ht="50.25" customHeight="1">
      <c r="A81" s="1469"/>
      <c r="B81" s="986" t="s">
        <v>18</v>
      </c>
      <c r="C81" s="986" t="s">
        <v>19</v>
      </c>
      <c r="D81" s="986" t="s">
        <v>11</v>
      </c>
      <c r="E81" s="986" t="s">
        <v>20</v>
      </c>
      <c r="F81" s="986" t="s">
        <v>15</v>
      </c>
      <c r="G81" s="986" t="s">
        <v>208</v>
      </c>
      <c r="H81" s="987" t="s">
        <v>13</v>
      </c>
      <c r="I81" s="987" t="s">
        <v>12</v>
      </c>
      <c r="J81" s="987" t="s">
        <v>21</v>
      </c>
      <c r="K81" s="987" t="s">
        <v>22</v>
      </c>
      <c r="L81" s="987" t="s">
        <v>209</v>
      </c>
      <c r="M81" s="986" t="s">
        <v>205</v>
      </c>
      <c r="N81" s="986" t="s">
        <v>1</v>
      </c>
      <c r="O81" s="986" t="s">
        <v>29</v>
      </c>
      <c r="P81" s="986" t="s">
        <v>210</v>
      </c>
      <c r="Q81" s="1005"/>
      <c r="R81" s="1005"/>
      <c r="S81" s="1005"/>
      <c r="T81" s="1005"/>
      <c r="U81" s="1005"/>
    </row>
    <row r="82" spans="1:21" ht="13.5" thickBot="1">
      <c r="A82" s="985" t="s">
        <v>8</v>
      </c>
      <c r="B82" s="1101">
        <v>0</v>
      </c>
      <c r="C82" s="1101">
        <v>0</v>
      </c>
      <c r="D82" s="1101">
        <v>94.45</v>
      </c>
      <c r="E82" s="1101">
        <v>0</v>
      </c>
      <c r="F82" s="1101">
        <v>10.49</v>
      </c>
      <c r="G82" s="1101">
        <v>8.78</v>
      </c>
      <c r="H82" s="1102">
        <v>0</v>
      </c>
      <c r="I82" s="1102">
        <v>0</v>
      </c>
      <c r="J82" s="1102">
        <v>0</v>
      </c>
      <c r="K82" s="1102">
        <v>0</v>
      </c>
      <c r="L82" s="1102">
        <v>0</v>
      </c>
      <c r="M82" s="1101">
        <v>26</v>
      </c>
      <c r="N82" s="1101">
        <v>18.6</v>
      </c>
      <c r="O82" s="1101">
        <v>28</v>
      </c>
      <c r="P82" s="1102">
        <v>0</v>
      </c>
      <c r="Q82" s="501"/>
      <c r="R82" s="501"/>
      <c r="S82" s="501"/>
      <c r="T82" s="501"/>
      <c r="U82" s="501"/>
    </row>
    <row r="83" spans="1:21" ht="13.5" thickBot="1">
      <c r="A83" s="1103" t="s">
        <v>9</v>
      </c>
      <c r="B83" s="751">
        <f aca="true" t="shared" si="14" ref="B83:P83">SUM(B82)</f>
        <v>0</v>
      </c>
      <c r="C83" s="751">
        <f t="shared" si="14"/>
        <v>0</v>
      </c>
      <c r="D83" s="751">
        <f t="shared" si="14"/>
        <v>94.45</v>
      </c>
      <c r="E83" s="751">
        <f t="shared" si="14"/>
        <v>0</v>
      </c>
      <c r="F83" s="751">
        <f t="shared" si="14"/>
        <v>10.49</v>
      </c>
      <c r="G83" s="751">
        <f t="shared" si="14"/>
        <v>8.78</v>
      </c>
      <c r="H83" s="751">
        <f t="shared" si="14"/>
        <v>0</v>
      </c>
      <c r="I83" s="751">
        <f t="shared" si="14"/>
        <v>0</v>
      </c>
      <c r="J83" s="751">
        <f t="shared" si="14"/>
        <v>0</v>
      </c>
      <c r="K83" s="751">
        <f t="shared" si="14"/>
        <v>0</v>
      </c>
      <c r="L83" s="751">
        <f t="shared" si="14"/>
        <v>0</v>
      </c>
      <c r="M83" s="751">
        <f t="shared" si="14"/>
        <v>26</v>
      </c>
      <c r="N83" s="751">
        <f t="shared" si="14"/>
        <v>18.6</v>
      </c>
      <c r="O83" s="751">
        <f t="shared" si="14"/>
        <v>28</v>
      </c>
      <c r="P83" s="754">
        <f t="shared" si="14"/>
        <v>0</v>
      </c>
      <c r="Q83" s="1006"/>
      <c r="R83" s="1006"/>
      <c r="S83" s="1006"/>
      <c r="T83" s="1006"/>
      <c r="U83" s="1006"/>
    </row>
    <row r="84" spans="1:21" ht="12.75">
      <c r="A84" s="42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0"/>
      <c r="Q84" s="991"/>
      <c r="R84" s="991"/>
      <c r="S84" s="991"/>
      <c r="T84" s="991"/>
      <c r="U84" s="991"/>
    </row>
    <row r="85" spans="1:22" ht="12.75">
      <c r="A85" s="570"/>
      <c r="B85" s="97" t="s">
        <v>175</v>
      </c>
      <c r="C85" s="570"/>
      <c r="D85" s="570"/>
      <c r="E85" s="570"/>
      <c r="F85" s="570"/>
      <c r="G85" s="570"/>
      <c r="H85" s="570"/>
      <c r="I85" s="570"/>
      <c r="J85" s="577"/>
      <c r="K85" s="578"/>
      <c r="L85" s="578"/>
      <c r="M85" s="578"/>
      <c r="N85" s="570"/>
      <c r="O85" s="570"/>
      <c r="P85" s="570"/>
      <c r="Q85" s="991"/>
      <c r="R85" s="991"/>
      <c r="S85" s="991"/>
      <c r="T85" s="991"/>
      <c r="U85" s="991"/>
      <c r="V85" s="570"/>
    </row>
    <row r="86" spans="1:21" ht="12.75" customHeight="1">
      <c r="A86" s="1468" t="s">
        <v>206</v>
      </c>
      <c r="B86" s="1482" t="s">
        <v>106</v>
      </c>
      <c r="C86" s="1483"/>
      <c r="D86" s="1483"/>
      <c r="E86" s="1484"/>
      <c r="F86" s="1485" t="s">
        <v>107</v>
      </c>
      <c r="G86" s="1486"/>
      <c r="H86" s="1486"/>
      <c r="I86" s="1486"/>
      <c r="J86" s="1486"/>
      <c r="K86" s="1486"/>
      <c r="L86" s="1486"/>
      <c r="M86" s="1487"/>
      <c r="N86" s="1485" t="s">
        <v>107</v>
      </c>
      <c r="O86" s="1486"/>
      <c r="P86" s="1487"/>
      <c r="Q86" s="1005"/>
      <c r="R86" s="1005"/>
      <c r="S86" s="1005"/>
      <c r="T86" s="1005"/>
      <c r="U86" s="1005"/>
    </row>
    <row r="87" spans="1:21" ht="45" customHeight="1">
      <c r="A87" s="1469"/>
      <c r="B87" s="986" t="s">
        <v>18</v>
      </c>
      <c r="C87" s="986" t="s">
        <v>19</v>
      </c>
      <c r="D87" s="986" t="s">
        <v>11</v>
      </c>
      <c r="E87" s="986" t="s">
        <v>20</v>
      </c>
      <c r="F87" s="986" t="s">
        <v>15</v>
      </c>
      <c r="G87" s="986" t="s">
        <v>208</v>
      </c>
      <c r="H87" s="987" t="s">
        <v>13</v>
      </c>
      <c r="I87" s="987" t="s">
        <v>12</v>
      </c>
      <c r="J87" s="987" t="s">
        <v>21</v>
      </c>
      <c r="K87" s="987" t="s">
        <v>22</v>
      </c>
      <c r="L87" s="987" t="s">
        <v>209</v>
      </c>
      <c r="M87" s="986" t="s">
        <v>205</v>
      </c>
      <c r="N87" s="986" t="s">
        <v>1</v>
      </c>
      <c r="O87" s="986" t="s">
        <v>29</v>
      </c>
      <c r="P87" s="986" t="s">
        <v>210</v>
      </c>
      <c r="Q87" s="1005"/>
      <c r="R87" s="1005"/>
      <c r="S87" s="1005"/>
      <c r="T87" s="1005"/>
      <c r="U87" s="1005"/>
    </row>
    <row r="88" spans="1:21" ht="13.5" thickBot="1">
      <c r="A88" s="985" t="s">
        <v>8</v>
      </c>
      <c r="B88" s="1101">
        <v>0</v>
      </c>
      <c r="C88" s="1101">
        <v>0</v>
      </c>
      <c r="D88" s="1101">
        <v>4.9</v>
      </c>
      <c r="E88" s="1101">
        <v>0</v>
      </c>
      <c r="F88" s="1101">
        <v>0</v>
      </c>
      <c r="G88" s="1101">
        <v>2.6</v>
      </c>
      <c r="H88" s="901">
        <v>0</v>
      </c>
      <c r="I88" s="901">
        <v>0</v>
      </c>
      <c r="J88" s="1102">
        <v>6</v>
      </c>
      <c r="K88" s="1102">
        <v>0</v>
      </c>
      <c r="L88" s="1102">
        <v>0</v>
      </c>
      <c r="M88" s="1101">
        <v>16</v>
      </c>
      <c r="N88" s="1102">
        <v>16</v>
      </c>
      <c r="O88" s="1101">
        <v>13.6</v>
      </c>
      <c r="P88" s="1101">
        <v>0</v>
      </c>
      <c r="Q88" s="501"/>
      <c r="R88" s="501"/>
      <c r="S88" s="501"/>
      <c r="T88" s="501"/>
      <c r="U88" s="501"/>
    </row>
    <row r="89" spans="1:21" ht="13.5" thickBot="1">
      <c r="A89" s="1103" t="s">
        <v>9</v>
      </c>
      <c r="B89" s="335">
        <f>SUM(B88:B88)</f>
        <v>0</v>
      </c>
      <c r="C89" s="335">
        <f>SUM(C88:C88)</f>
        <v>0</v>
      </c>
      <c r="D89" s="335">
        <f>SUM(D88:D88)</f>
        <v>4.9</v>
      </c>
      <c r="E89" s="335">
        <f>SUM(E88:E88)</f>
        <v>0</v>
      </c>
      <c r="F89" s="335">
        <f aca="true" t="shared" si="15" ref="F89:M89">SUM(F88:F88)</f>
        <v>0</v>
      </c>
      <c r="G89" s="335">
        <f t="shared" si="15"/>
        <v>2.6</v>
      </c>
      <c r="H89" s="335">
        <f t="shared" si="15"/>
        <v>0</v>
      </c>
      <c r="I89" s="335">
        <f t="shared" si="15"/>
        <v>0</v>
      </c>
      <c r="J89" s="335">
        <f t="shared" si="15"/>
        <v>6</v>
      </c>
      <c r="K89" s="335">
        <f t="shared" si="15"/>
        <v>0</v>
      </c>
      <c r="L89" s="335">
        <f t="shared" si="15"/>
        <v>0</v>
      </c>
      <c r="M89" s="335">
        <f t="shared" si="15"/>
        <v>16</v>
      </c>
      <c r="N89" s="335">
        <f>SUM(N88:N88)</f>
        <v>16</v>
      </c>
      <c r="O89" s="335">
        <f>SUM(O88:O88)</f>
        <v>13.6</v>
      </c>
      <c r="P89" s="754">
        <f>SUM(P88)</f>
        <v>0</v>
      </c>
      <c r="Q89" s="1006"/>
      <c r="R89" s="1006"/>
      <c r="S89" s="1006"/>
      <c r="T89" s="1006"/>
      <c r="U89" s="1006"/>
    </row>
    <row r="90" spans="1:22" ht="12.75">
      <c r="A90" s="570"/>
      <c r="B90" s="97" t="s">
        <v>253</v>
      </c>
      <c r="C90" s="570"/>
      <c r="D90" s="570"/>
      <c r="E90" s="570"/>
      <c r="F90" s="570"/>
      <c r="G90" s="570"/>
      <c r="H90" s="570"/>
      <c r="I90" s="570"/>
      <c r="J90" s="577"/>
      <c r="K90" s="578"/>
      <c r="L90" s="578"/>
      <c r="M90" s="578"/>
      <c r="N90" s="570"/>
      <c r="O90" s="570"/>
      <c r="P90" s="570"/>
      <c r="Q90" s="991"/>
      <c r="R90" s="991"/>
      <c r="S90" s="991"/>
      <c r="T90" s="991"/>
      <c r="U90" s="991"/>
      <c r="V90" s="570"/>
    </row>
    <row r="91" spans="1:21" ht="12.75" customHeight="1">
      <c r="A91" s="1468" t="s">
        <v>206</v>
      </c>
      <c r="B91" s="1482" t="s">
        <v>106</v>
      </c>
      <c r="C91" s="1483"/>
      <c r="D91" s="1483"/>
      <c r="E91" s="1484"/>
      <c r="F91" s="1485" t="s">
        <v>107</v>
      </c>
      <c r="G91" s="1486"/>
      <c r="H91" s="1486"/>
      <c r="I91" s="1486"/>
      <c r="J91" s="1486"/>
      <c r="K91" s="1486"/>
      <c r="L91" s="1486"/>
      <c r="M91" s="1487"/>
      <c r="N91" s="1485" t="s">
        <v>107</v>
      </c>
      <c r="O91" s="1486"/>
      <c r="P91" s="1487"/>
      <c r="Q91" s="1005"/>
      <c r="R91" s="1005"/>
      <c r="S91" s="1005"/>
      <c r="T91" s="1005"/>
      <c r="U91" s="1005"/>
    </row>
    <row r="92" spans="1:21" ht="46.5" customHeight="1">
      <c r="A92" s="1469"/>
      <c r="B92" s="986" t="s">
        <v>18</v>
      </c>
      <c r="C92" s="986" t="s">
        <v>19</v>
      </c>
      <c r="D92" s="986" t="s">
        <v>11</v>
      </c>
      <c r="E92" s="986" t="s">
        <v>20</v>
      </c>
      <c r="F92" s="986" t="s">
        <v>15</v>
      </c>
      <c r="G92" s="986" t="s">
        <v>208</v>
      </c>
      <c r="H92" s="987" t="s">
        <v>13</v>
      </c>
      <c r="I92" s="987" t="s">
        <v>12</v>
      </c>
      <c r="J92" s="987" t="s">
        <v>21</v>
      </c>
      <c r="K92" s="987" t="s">
        <v>22</v>
      </c>
      <c r="L92" s="987" t="s">
        <v>209</v>
      </c>
      <c r="M92" s="986" t="s">
        <v>205</v>
      </c>
      <c r="N92" s="986" t="s">
        <v>1</v>
      </c>
      <c r="O92" s="986" t="s">
        <v>29</v>
      </c>
      <c r="P92" s="986" t="s">
        <v>210</v>
      </c>
      <c r="Q92" s="1005"/>
      <c r="R92" s="1005"/>
      <c r="S92" s="1005"/>
      <c r="T92" s="1005"/>
      <c r="U92" s="1005"/>
    </row>
    <row r="93" spans="1:21" ht="13.5" thickBot="1">
      <c r="A93" s="985" t="s">
        <v>8</v>
      </c>
      <c r="B93" s="1101">
        <v>0</v>
      </c>
      <c r="C93" s="1101">
        <v>0</v>
      </c>
      <c r="D93" s="1101">
        <v>17.4</v>
      </c>
      <c r="E93" s="1101">
        <v>427.1</v>
      </c>
      <c r="F93" s="1105">
        <v>147.2</v>
      </c>
      <c r="G93" s="1101">
        <v>40.1</v>
      </c>
      <c r="H93" s="901">
        <v>0</v>
      </c>
      <c r="I93" s="901">
        <v>0</v>
      </c>
      <c r="J93" s="901">
        <v>0</v>
      </c>
      <c r="K93" s="901">
        <v>0</v>
      </c>
      <c r="L93" s="1102">
        <v>160</v>
      </c>
      <c r="M93" s="1101">
        <v>132.9</v>
      </c>
      <c r="N93" s="1102">
        <v>155.6</v>
      </c>
      <c r="O93" s="1101">
        <v>185</v>
      </c>
      <c r="P93" s="1101">
        <v>0</v>
      </c>
      <c r="Q93" s="501"/>
      <c r="R93" s="501"/>
      <c r="S93" s="501"/>
      <c r="T93" s="501"/>
      <c r="U93" s="501"/>
    </row>
    <row r="94" spans="1:21" ht="13.5" thickBot="1">
      <c r="A94" s="1103" t="s">
        <v>9</v>
      </c>
      <c r="B94" s="335">
        <f aca="true" t="shared" si="16" ref="B94:M94">SUM(B93:B93)</f>
        <v>0</v>
      </c>
      <c r="C94" s="335">
        <f t="shared" si="16"/>
        <v>0</v>
      </c>
      <c r="D94" s="335">
        <f t="shared" si="16"/>
        <v>17.4</v>
      </c>
      <c r="E94" s="335">
        <f>SUM(E93:E93)</f>
        <v>427.1</v>
      </c>
      <c r="F94" s="335">
        <f t="shared" si="16"/>
        <v>147.2</v>
      </c>
      <c r="G94" s="335">
        <f t="shared" si="16"/>
        <v>40.1</v>
      </c>
      <c r="H94" s="335">
        <f t="shared" si="16"/>
        <v>0</v>
      </c>
      <c r="I94" s="335">
        <f t="shared" si="16"/>
        <v>0</v>
      </c>
      <c r="J94" s="335">
        <f t="shared" si="16"/>
        <v>0</v>
      </c>
      <c r="K94" s="335">
        <f t="shared" si="16"/>
        <v>0</v>
      </c>
      <c r="L94" s="335">
        <f t="shared" si="16"/>
        <v>160</v>
      </c>
      <c r="M94" s="335">
        <f t="shared" si="16"/>
        <v>132.9</v>
      </c>
      <c r="N94" s="335">
        <f>SUM(N93:N93)</f>
        <v>155.6</v>
      </c>
      <c r="O94" s="335">
        <f>SUM(O93:O93)</f>
        <v>185</v>
      </c>
      <c r="P94" s="754">
        <f>SUM(P93)</f>
        <v>0</v>
      </c>
      <c r="Q94" s="1006"/>
      <c r="R94" s="1006"/>
      <c r="S94" s="1006"/>
      <c r="T94" s="1006"/>
      <c r="U94" s="1006"/>
    </row>
    <row r="95" spans="1:21" ht="12.75">
      <c r="A95" s="570"/>
      <c r="B95" s="97" t="s">
        <v>159</v>
      </c>
      <c r="C95" s="570"/>
      <c r="D95" s="570"/>
      <c r="E95" s="570"/>
      <c r="F95" s="570"/>
      <c r="G95" s="570"/>
      <c r="H95" s="570"/>
      <c r="I95" s="570"/>
      <c r="J95" s="577"/>
      <c r="K95" s="578"/>
      <c r="L95" s="578"/>
      <c r="M95" s="578"/>
      <c r="N95" s="570"/>
      <c r="O95" s="570"/>
      <c r="P95" s="570"/>
      <c r="Q95" s="991"/>
      <c r="R95" s="991"/>
      <c r="S95" s="991"/>
      <c r="T95" s="991"/>
      <c r="U95" s="991"/>
    </row>
    <row r="96" spans="1:21" ht="12.75" customHeight="1">
      <c r="A96" s="1468" t="s">
        <v>206</v>
      </c>
      <c r="B96" s="1482" t="s">
        <v>106</v>
      </c>
      <c r="C96" s="1483"/>
      <c r="D96" s="1483"/>
      <c r="E96" s="1484"/>
      <c r="F96" s="1485" t="s">
        <v>107</v>
      </c>
      <c r="G96" s="1486"/>
      <c r="H96" s="1486"/>
      <c r="I96" s="1486"/>
      <c r="J96" s="1486"/>
      <c r="K96" s="1486"/>
      <c r="L96" s="1486"/>
      <c r="M96" s="1487"/>
      <c r="N96" s="1485" t="s">
        <v>107</v>
      </c>
      <c r="O96" s="1486"/>
      <c r="P96" s="1487"/>
      <c r="Q96" s="1005"/>
      <c r="R96" s="1005"/>
      <c r="S96" s="1005"/>
      <c r="T96" s="1005"/>
      <c r="U96" s="1005"/>
    </row>
    <row r="97" spans="1:21" ht="46.5" customHeight="1">
      <c r="A97" s="1469"/>
      <c r="B97" s="986" t="s">
        <v>18</v>
      </c>
      <c r="C97" s="986" t="s">
        <v>19</v>
      </c>
      <c r="D97" s="986" t="s">
        <v>11</v>
      </c>
      <c r="E97" s="986" t="s">
        <v>20</v>
      </c>
      <c r="F97" s="986" t="s">
        <v>15</v>
      </c>
      <c r="G97" s="986" t="s">
        <v>208</v>
      </c>
      <c r="H97" s="987" t="s">
        <v>13</v>
      </c>
      <c r="I97" s="987" t="s">
        <v>12</v>
      </c>
      <c r="J97" s="987" t="s">
        <v>21</v>
      </c>
      <c r="K97" s="987" t="s">
        <v>22</v>
      </c>
      <c r="L97" s="987" t="s">
        <v>209</v>
      </c>
      <c r="M97" s="986" t="s">
        <v>205</v>
      </c>
      <c r="N97" s="986" t="s">
        <v>1</v>
      </c>
      <c r="O97" s="986" t="s">
        <v>29</v>
      </c>
      <c r="P97" s="986" t="s">
        <v>210</v>
      </c>
      <c r="Q97" s="1005"/>
      <c r="R97" s="1005"/>
      <c r="S97" s="1005"/>
      <c r="T97" s="1005"/>
      <c r="U97" s="1005"/>
    </row>
    <row r="98" spans="1:21" ht="13.5" thickBot="1">
      <c r="A98" s="985" t="s">
        <v>8</v>
      </c>
      <c r="B98" s="1101">
        <v>0</v>
      </c>
      <c r="C98" s="1101">
        <v>0</v>
      </c>
      <c r="D98" s="1101">
        <v>6.2</v>
      </c>
      <c r="E98" s="1101">
        <v>0</v>
      </c>
      <c r="F98" s="1105">
        <v>0</v>
      </c>
      <c r="G98" s="1101">
        <v>5.4</v>
      </c>
      <c r="H98" s="532">
        <v>0</v>
      </c>
      <c r="I98" s="1102">
        <v>0</v>
      </c>
      <c r="J98" s="1102">
        <v>0</v>
      </c>
      <c r="K98" s="1102">
        <v>0</v>
      </c>
      <c r="L98" s="1102">
        <v>0</v>
      </c>
      <c r="M98" s="1101">
        <v>16.8</v>
      </c>
      <c r="N98" s="1102">
        <v>3.4</v>
      </c>
      <c r="O98" s="1101">
        <v>7.2</v>
      </c>
      <c r="P98" s="1101">
        <v>0</v>
      </c>
      <c r="Q98" s="501"/>
      <c r="R98" s="501"/>
      <c r="S98" s="501"/>
      <c r="T98" s="501"/>
      <c r="U98" s="501"/>
    </row>
    <row r="99" spans="1:21" ht="13.5" thickBot="1">
      <c r="A99" s="1103" t="s">
        <v>9</v>
      </c>
      <c r="B99" s="335">
        <f aca="true" t="shared" si="17" ref="B99:M99">SUM(B98:B98)</f>
        <v>0</v>
      </c>
      <c r="C99" s="335">
        <f t="shared" si="17"/>
        <v>0</v>
      </c>
      <c r="D99" s="335">
        <f t="shared" si="17"/>
        <v>6.2</v>
      </c>
      <c r="E99" s="335">
        <f t="shared" si="17"/>
        <v>0</v>
      </c>
      <c r="F99" s="335">
        <f t="shared" si="17"/>
        <v>0</v>
      </c>
      <c r="G99" s="335">
        <f t="shared" si="17"/>
        <v>5.4</v>
      </c>
      <c r="H99" s="335">
        <f t="shared" si="17"/>
        <v>0</v>
      </c>
      <c r="I99" s="335">
        <f t="shared" si="17"/>
        <v>0</v>
      </c>
      <c r="J99" s="335">
        <f t="shared" si="17"/>
        <v>0</v>
      </c>
      <c r="K99" s="335">
        <f t="shared" si="17"/>
        <v>0</v>
      </c>
      <c r="L99" s="335">
        <f t="shared" si="17"/>
        <v>0</v>
      </c>
      <c r="M99" s="335">
        <f t="shared" si="17"/>
        <v>16.8</v>
      </c>
      <c r="N99" s="335">
        <f>SUM(N98:N98)</f>
        <v>3.4</v>
      </c>
      <c r="O99" s="335">
        <f>SUM(O98:O98)</f>
        <v>7.2</v>
      </c>
      <c r="P99" s="754">
        <f>SUM(P98)</f>
        <v>0</v>
      </c>
      <c r="Q99" s="1006"/>
      <c r="R99" s="1006"/>
      <c r="S99" s="1006"/>
      <c r="T99" s="1006"/>
      <c r="U99" s="1006"/>
    </row>
    <row r="100" spans="1:21" ht="12.75">
      <c r="A100" s="570"/>
      <c r="B100" s="97" t="s">
        <v>254</v>
      </c>
      <c r="C100" s="570"/>
      <c r="D100" s="570"/>
      <c r="E100" s="570"/>
      <c r="F100" s="570"/>
      <c r="G100" s="570"/>
      <c r="H100" s="570"/>
      <c r="I100" s="570"/>
      <c r="J100" s="577"/>
      <c r="K100" s="578"/>
      <c r="L100" s="578"/>
      <c r="M100" s="578"/>
      <c r="N100" s="570"/>
      <c r="O100" s="570"/>
      <c r="P100" s="570"/>
      <c r="Q100" s="991"/>
      <c r="R100" s="991"/>
      <c r="S100" s="991"/>
      <c r="T100" s="991"/>
      <c r="U100" s="991"/>
    </row>
    <row r="101" spans="1:21" ht="12.75" customHeight="1">
      <c r="A101" s="1468" t="s">
        <v>206</v>
      </c>
      <c r="B101" s="1482" t="s">
        <v>106</v>
      </c>
      <c r="C101" s="1483"/>
      <c r="D101" s="1483"/>
      <c r="E101" s="1484"/>
      <c r="F101" s="1485" t="s">
        <v>107</v>
      </c>
      <c r="G101" s="1486"/>
      <c r="H101" s="1486"/>
      <c r="I101" s="1486"/>
      <c r="J101" s="1486"/>
      <c r="K101" s="1486"/>
      <c r="L101" s="1486"/>
      <c r="M101" s="1487"/>
      <c r="N101" s="1485" t="s">
        <v>107</v>
      </c>
      <c r="O101" s="1486"/>
      <c r="P101" s="1487"/>
      <c r="Q101" s="1005"/>
      <c r="R101" s="1005"/>
      <c r="S101" s="1005"/>
      <c r="T101" s="1005"/>
      <c r="U101" s="1005"/>
    </row>
    <row r="102" spans="1:21" ht="51" customHeight="1">
      <c r="A102" s="1469"/>
      <c r="B102" s="986" t="s">
        <v>18</v>
      </c>
      <c r="C102" s="986" t="s">
        <v>19</v>
      </c>
      <c r="D102" s="986" t="s">
        <v>11</v>
      </c>
      <c r="E102" s="986" t="s">
        <v>20</v>
      </c>
      <c r="F102" s="986" t="s">
        <v>15</v>
      </c>
      <c r="G102" s="986" t="s">
        <v>208</v>
      </c>
      <c r="H102" s="987" t="s">
        <v>13</v>
      </c>
      <c r="I102" s="987" t="s">
        <v>12</v>
      </c>
      <c r="J102" s="987" t="s">
        <v>21</v>
      </c>
      <c r="K102" s="987" t="s">
        <v>22</v>
      </c>
      <c r="L102" s="987" t="s">
        <v>209</v>
      </c>
      <c r="M102" s="986" t="s">
        <v>205</v>
      </c>
      <c r="N102" s="986" t="s">
        <v>1</v>
      </c>
      <c r="O102" s="986" t="s">
        <v>29</v>
      </c>
      <c r="P102" s="986" t="s">
        <v>210</v>
      </c>
      <c r="Q102" s="1005"/>
      <c r="R102" s="1005"/>
      <c r="S102" s="1005"/>
      <c r="T102" s="1005"/>
      <c r="U102" s="1005"/>
    </row>
    <row r="103" spans="1:21" ht="13.5" thickBot="1">
      <c r="A103" s="985" t="s">
        <v>8</v>
      </c>
      <c r="B103" s="1101">
        <v>0</v>
      </c>
      <c r="C103" s="1101">
        <v>0</v>
      </c>
      <c r="D103" s="1101">
        <v>6.2</v>
      </c>
      <c r="E103" s="1101">
        <v>0</v>
      </c>
      <c r="F103" s="1101">
        <v>0</v>
      </c>
      <c r="G103" s="1101">
        <v>5.5</v>
      </c>
      <c r="H103" s="901">
        <v>0</v>
      </c>
      <c r="I103" s="901">
        <v>0</v>
      </c>
      <c r="J103" s="901">
        <v>0</v>
      </c>
      <c r="K103" s="901">
        <v>0</v>
      </c>
      <c r="L103" s="901">
        <v>0</v>
      </c>
      <c r="M103" s="1101">
        <v>16.8</v>
      </c>
      <c r="N103" s="1102">
        <v>3.4</v>
      </c>
      <c r="O103" s="1101">
        <v>7.2</v>
      </c>
      <c r="P103" s="1101">
        <v>0</v>
      </c>
      <c r="Q103" s="501"/>
      <c r="R103" s="501"/>
      <c r="S103" s="501"/>
      <c r="T103" s="501"/>
      <c r="U103" s="501"/>
    </row>
    <row r="104" spans="1:21" ht="13.5" thickBot="1">
      <c r="A104" s="1103" t="s">
        <v>9</v>
      </c>
      <c r="B104" s="335">
        <f aca="true" t="shared" si="18" ref="B104:M104">SUM(B103:B103)</f>
        <v>0</v>
      </c>
      <c r="C104" s="335">
        <f t="shared" si="18"/>
        <v>0</v>
      </c>
      <c r="D104" s="335">
        <f t="shared" si="18"/>
        <v>6.2</v>
      </c>
      <c r="E104" s="335">
        <f t="shared" si="18"/>
        <v>0</v>
      </c>
      <c r="F104" s="335">
        <f t="shared" si="18"/>
        <v>0</v>
      </c>
      <c r="G104" s="335">
        <f t="shared" si="18"/>
        <v>5.5</v>
      </c>
      <c r="H104" s="335">
        <f t="shared" si="18"/>
        <v>0</v>
      </c>
      <c r="I104" s="335">
        <f t="shared" si="18"/>
        <v>0</v>
      </c>
      <c r="J104" s="335">
        <f t="shared" si="18"/>
        <v>0</v>
      </c>
      <c r="K104" s="335">
        <f t="shared" si="18"/>
        <v>0</v>
      </c>
      <c r="L104" s="335">
        <f t="shared" si="18"/>
        <v>0</v>
      </c>
      <c r="M104" s="335">
        <f t="shared" si="18"/>
        <v>16.8</v>
      </c>
      <c r="N104" s="335">
        <f>SUM(N103:N103)</f>
        <v>3.4</v>
      </c>
      <c r="O104" s="335">
        <f>SUM(O103:O103)</f>
        <v>7.2</v>
      </c>
      <c r="P104" s="754">
        <f>SUM(P103)</f>
        <v>0</v>
      </c>
      <c r="Q104" s="1006"/>
      <c r="R104" s="1006"/>
      <c r="S104" s="1006"/>
      <c r="T104" s="1006"/>
      <c r="U104" s="1006"/>
    </row>
    <row r="105" spans="1:21" ht="12.75">
      <c r="A105" s="570"/>
      <c r="B105" s="97" t="s">
        <v>256</v>
      </c>
      <c r="C105" s="570"/>
      <c r="D105" s="570"/>
      <c r="E105" s="570"/>
      <c r="F105" s="570"/>
      <c r="G105" s="570"/>
      <c r="H105" s="570"/>
      <c r="I105" s="570"/>
      <c r="J105" s="577"/>
      <c r="K105" s="578"/>
      <c r="L105" s="578"/>
      <c r="M105" s="578"/>
      <c r="N105" s="570"/>
      <c r="O105" s="570"/>
      <c r="P105" s="570"/>
      <c r="Q105" s="991"/>
      <c r="R105" s="991"/>
      <c r="S105" s="991"/>
      <c r="T105" s="991"/>
      <c r="U105" s="991"/>
    </row>
    <row r="106" spans="1:21" ht="12.75" customHeight="1">
      <c r="A106" s="1504" t="s">
        <v>206</v>
      </c>
      <c r="B106" s="1482" t="s">
        <v>106</v>
      </c>
      <c r="C106" s="1483"/>
      <c r="D106" s="1483"/>
      <c r="E106" s="1484"/>
      <c r="F106" s="1485" t="s">
        <v>107</v>
      </c>
      <c r="G106" s="1486"/>
      <c r="H106" s="1486"/>
      <c r="I106" s="1486"/>
      <c r="J106" s="1486"/>
      <c r="K106" s="1486"/>
      <c r="L106" s="1486"/>
      <c r="M106" s="1487"/>
      <c r="N106" s="1485" t="s">
        <v>107</v>
      </c>
      <c r="O106" s="1486"/>
      <c r="P106" s="1487"/>
      <c r="Q106" s="1005"/>
      <c r="R106" s="1005"/>
      <c r="S106" s="1005"/>
      <c r="T106" s="1005"/>
      <c r="U106" s="1005"/>
    </row>
    <row r="107" spans="1:21" ht="38.25" customHeight="1">
      <c r="A107" s="1505"/>
      <c r="B107" s="996" t="s">
        <v>18</v>
      </c>
      <c r="C107" s="985" t="s">
        <v>19</v>
      </c>
      <c r="D107" s="985" t="s">
        <v>11</v>
      </c>
      <c r="E107" s="985" t="s">
        <v>20</v>
      </c>
      <c r="F107" s="985" t="s">
        <v>15</v>
      </c>
      <c r="G107" s="985" t="s">
        <v>208</v>
      </c>
      <c r="H107" s="997" t="s">
        <v>13</v>
      </c>
      <c r="I107" s="997" t="s">
        <v>12</v>
      </c>
      <c r="J107" s="997" t="s">
        <v>21</v>
      </c>
      <c r="K107" s="997" t="s">
        <v>22</v>
      </c>
      <c r="L107" s="998" t="s">
        <v>209</v>
      </c>
      <c r="M107" s="985" t="s">
        <v>16</v>
      </c>
      <c r="N107" s="999" t="s">
        <v>1</v>
      </c>
      <c r="O107" s="1000" t="s">
        <v>29</v>
      </c>
      <c r="P107" s="986" t="s">
        <v>210</v>
      </c>
      <c r="Q107" s="1005"/>
      <c r="R107" s="1005"/>
      <c r="S107" s="1005"/>
      <c r="T107" s="1005"/>
      <c r="U107" s="1005"/>
    </row>
    <row r="108" spans="1:21" ht="13.5" thickBot="1">
      <c r="A108" s="985" t="s">
        <v>8</v>
      </c>
      <c r="B108" s="1101">
        <v>0</v>
      </c>
      <c r="C108" s="1101">
        <v>0</v>
      </c>
      <c r="D108" s="1101">
        <v>6.2</v>
      </c>
      <c r="E108" s="1101">
        <v>0</v>
      </c>
      <c r="F108" s="1101">
        <v>0</v>
      </c>
      <c r="G108" s="1101">
        <v>5.4</v>
      </c>
      <c r="H108" s="901">
        <v>0</v>
      </c>
      <c r="I108" s="1102">
        <v>0</v>
      </c>
      <c r="J108" s="1102">
        <v>0</v>
      </c>
      <c r="K108" s="1102">
        <v>0</v>
      </c>
      <c r="L108" s="1102">
        <v>0</v>
      </c>
      <c r="M108" s="1101">
        <v>16.8</v>
      </c>
      <c r="N108" s="1102">
        <v>3.4</v>
      </c>
      <c r="O108" s="1101">
        <v>7.2</v>
      </c>
      <c r="P108" s="1101">
        <v>0</v>
      </c>
      <c r="Q108" s="501"/>
      <c r="R108" s="501"/>
      <c r="S108" s="501"/>
      <c r="T108" s="501"/>
      <c r="U108" s="501"/>
    </row>
    <row r="109" spans="1:21" ht="13.5" thickBot="1">
      <c r="A109" s="1103" t="s">
        <v>9</v>
      </c>
      <c r="B109" s="335">
        <f aca="true" t="shared" si="19" ref="B109:M109">SUM(B108:B108)</f>
        <v>0</v>
      </c>
      <c r="C109" s="335">
        <f t="shared" si="19"/>
        <v>0</v>
      </c>
      <c r="D109" s="335">
        <f t="shared" si="19"/>
        <v>6.2</v>
      </c>
      <c r="E109" s="335">
        <f t="shared" si="19"/>
        <v>0</v>
      </c>
      <c r="F109" s="335">
        <f t="shared" si="19"/>
        <v>0</v>
      </c>
      <c r="G109" s="335">
        <f t="shared" si="19"/>
        <v>5.4</v>
      </c>
      <c r="H109" s="335">
        <f t="shared" si="19"/>
        <v>0</v>
      </c>
      <c r="I109" s="335">
        <f t="shared" si="19"/>
        <v>0</v>
      </c>
      <c r="J109" s="335">
        <f t="shared" si="19"/>
        <v>0</v>
      </c>
      <c r="K109" s="335">
        <f t="shared" si="19"/>
        <v>0</v>
      </c>
      <c r="L109" s="335">
        <f t="shared" si="19"/>
        <v>0</v>
      </c>
      <c r="M109" s="335">
        <f t="shared" si="19"/>
        <v>16.8</v>
      </c>
      <c r="N109" s="335">
        <f>SUM(N108:N108)</f>
        <v>3.4</v>
      </c>
      <c r="O109" s="335">
        <f>SUM(O108:O108)</f>
        <v>7.2</v>
      </c>
      <c r="P109" s="754">
        <f>SUM(P108)</f>
        <v>0</v>
      </c>
      <c r="Q109" s="1006"/>
      <c r="R109" s="1006"/>
      <c r="S109" s="1006"/>
      <c r="T109" s="1006"/>
      <c r="U109" s="1006"/>
    </row>
    <row r="110" spans="1:21" ht="12.75">
      <c r="A110" s="42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0"/>
      <c r="Q110" s="991"/>
      <c r="R110" s="991"/>
      <c r="S110" s="991"/>
      <c r="T110" s="991"/>
      <c r="U110" s="991"/>
    </row>
    <row r="111" spans="1:21" ht="12.75">
      <c r="A111" s="570"/>
      <c r="B111" s="97" t="s">
        <v>257</v>
      </c>
      <c r="C111" s="570"/>
      <c r="D111" s="570"/>
      <c r="E111" s="570"/>
      <c r="F111" s="570"/>
      <c r="G111" s="570"/>
      <c r="H111" s="570"/>
      <c r="I111" s="570"/>
      <c r="J111" s="577"/>
      <c r="K111" s="578"/>
      <c r="L111" s="578"/>
      <c r="M111" s="578"/>
      <c r="N111" s="570"/>
      <c r="O111" s="570"/>
      <c r="P111" s="570"/>
      <c r="Q111" s="991"/>
      <c r="R111" s="991"/>
      <c r="S111" s="991"/>
      <c r="T111" s="991"/>
      <c r="U111" s="991"/>
    </row>
    <row r="112" spans="1:21" ht="12.75" customHeight="1">
      <c r="A112" s="1504" t="s">
        <v>206</v>
      </c>
      <c r="B112" s="1482" t="s">
        <v>106</v>
      </c>
      <c r="C112" s="1483"/>
      <c r="D112" s="1483"/>
      <c r="E112" s="1484"/>
      <c r="F112" s="1485" t="s">
        <v>107</v>
      </c>
      <c r="G112" s="1486"/>
      <c r="H112" s="1486"/>
      <c r="I112" s="1486"/>
      <c r="J112" s="1486"/>
      <c r="K112" s="1486"/>
      <c r="L112" s="1486"/>
      <c r="M112" s="1487"/>
      <c r="N112" s="1485" t="s">
        <v>107</v>
      </c>
      <c r="O112" s="1486"/>
      <c r="P112" s="1487"/>
      <c r="Q112" s="1005"/>
      <c r="R112" s="1005"/>
      <c r="S112" s="1005"/>
      <c r="T112" s="1005"/>
      <c r="U112" s="1005"/>
    </row>
    <row r="113" spans="1:21" ht="39.75" customHeight="1">
      <c r="A113" s="1505"/>
      <c r="B113" s="996" t="s">
        <v>18</v>
      </c>
      <c r="C113" s="985" t="s">
        <v>19</v>
      </c>
      <c r="D113" s="985" t="s">
        <v>11</v>
      </c>
      <c r="E113" s="985" t="s">
        <v>20</v>
      </c>
      <c r="F113" s="985" t="s">
        <v>15</v>
      </c>
      <c r="G113" s="985" t="s">
        <v>208</v>
      </c>
      <c r="H113" s="997" t="s">
        <v>13</v>
      </c>
      <c r="I113" s="997" t="s">
        <v>12</v>
      </c>
      <c r="J113" s="997" t="s">
        <v>21</v>
      </c>
      <c r="K113" s="997" t="s">
        <v>22</v>
      </c>
      <c r="L113" s="998" t="s">
        <v>209</v>
      </c>
      <c r="M113" s="986" t="s">
        <v>205</v>
      </c>
      <c r="N113" s="999" t="s">
        <v>1</v>
      </c>
      <c r="O113" s="1000" t="s">
        <v>29</v>
      </c>
      <c r="P113" s="986" t="s">
        <v>210</v>
      </c>
      <c r="Q113" s="1005"/>
      <c r="R113" s="1005"/>
      <c r="S113" s="1005"/>
      <c r="T113" s="1005"/>
      <c r="U113" s="1005"/>
    </row>
    <row r="114" spans="1:21" ht="13.5" thickBot="1">
      <c r="A114" s="985" t="s">
        <v>8</v>
      </c>
      <c r="B114" s="1101">
        <v>0</v>
      </c>
      <c r="C114" s="1101">
        <v>0</v>
      </c>
      <c r="D114" s="1101">
        <v>6.2</v>
      </c>
      <c r="E114" s="1101">
        <v>0</v>
      </c>
      <c r="F114" s="1105">
        <v>0</v>
      </c>
      <c r="G114" s="1101">
        <v>5.4</v>
      </c>
      <c r="H114" s="901">
        <v>0</v>
      </c>
      <c r="I114" s="901">
        <v>0</v>
      </c>
      <c r="J114" s="901">
        <v>0</v>
      </c>
      <c r="K114" s="901">
        <v>0</v>
      </c>
      <c r="L114" s="901">
        <v>0</v>
      </c>
      <c r="M114" s="1101">
        <v>16.8</v>
      </c>
      <c r="N114" s="1102">
        <v>3.4</v>
      </c>
      <c r="O114" s="1101">
        <v>7.2</v>
      </c>
      <c r="P114" s="1105">
        <v>0</v>
      </c>
      <c r="Q114" s="501"/>
      <c r="R114" s="501"/>
      <c r="S114" s="501"/>
      <c r="T114" s="501"/>
      <c r="U114" s="501"/>
    </row>
    <row r="115" spans="1:21" ht="13.5" thickBot="1">
      <c r="A115" s="1103" t="s">
        <v>9</v>
      </c>
      <c r="B115" s="335">
        <f aca="true" t="shared" si="20" ref="B115:M115">SUM(B114:B114)</f>
        <v>0</v>
      </c>
      <c r="C115" s="335">
        <f t="shared" si="20"/>
        <v>0</v>
      </c>
      <c r="D115" s="335">
        <f t="shared" si="20"/>
        <v>6.2</v>
      </c>
      <c r="E115" s="335">
        <f t="shared" si="20"/>
        <v>0</v>
      </c>
      <c r="F115" s="335">
        <f t="shared" si="20"/>
        <v>0</v>
      </c>
      <c r="G115" s="335">
        <f t="shared" si="20"/>
        <v>5.4</v>
      </c>
      <c r="H115" s="335">
        <f t="shared" si="20"/>
        <v>0</v>
      </c>
      <c r="I115" s="335">
        <f t="shared" si="20"/>
        <v>0</v>
      </c>
      <c r="J115" s="335">
        <f t="shared" si="20"/>
        <v>0</v>
      </c>
      <c r="K115" s="335">
        <f t="shared" si="20"/>
        <v>0</v>
      </c>
      <c r="L115" s="335">
        <f t="shared" si="20"/>
        <v>0</v>
      </c>
      <c r="M115" s="335">
        <f t="shared" si="20"/>
        <v>16.8</v>
      </c>
      <c r="N115" s="335">
        <f>SUM(N114:N114)</f>
        <v>3.4</v>
      </c>
      <c r="O115" s="335">
        <f>SUM(O114:O114)</f>
        <v>7.2</v>
      </c>
      <c r="P115" s="754">
        <f>SUM(P114)</f>
        <v>0</v>
      </c>
      <c r="Q115" s="1006"/>
      <c r="R115" s="1006"/>
      <c r="S115" s="1006"/>
      <c r="T115" s="1006"/>
      <c r="U115" s="1006"/>
    </row>
    <row r="116" spans="1:22" ht="12.75">
      <c r="A116" s="570"/>
      <c r="B116" s="97" t="s">
        <v>258</v>
      </c>
      <c r="C116" s="570"/>
      <c r="D116" s="570"/>
      <c r="E116" s="570"/>
      <c r="F116" s="570"/>
      <c r="G116" s="570"/>
      <c r="H116" s="570"/>
      <c r="I116" s="570"/>
      <c r="J116" s="577"/>
      <c r="K116" s="578"/>
      <c r="L116" s="578"/>
      <c r="M116" s="578"/>
      <c r="N116" s="570"/>
      <c r="O116" s="570"/>
      <c r="P116" s="570"/>
      <c r="Q116" s="991"/>
      <c r="R116" s="991"/>
      <c r="S116" s="991"/>
      <c r="T116" s="991"/>
      <c r="U116" s="991"/>
      <c r="V116" s="570"/>
    </row>
    <row r="117" spans="1:21" ht="12.75" customHeight="1">
      <c r="A117" s="1504" t="s">
        <v>206</v>
      </c>
      <c r="B117" s="1482" t="s">
        <v>106</v>
      </c>
      <c r="C117" s="1483"/>
      <c r="D117" s="1483"/>
      <c r="E117" s="1484"/>
      <c r="F117" s="1485" t="s">
        <v>107</v>
      </c>
      <c r="G117" s="1486"/>
      <c r="H117" s="1486"/>
      <c r="I117" s="1486"/>
      <c r="J117" s="1486"/>
      <c r="K117" s="1486"/>
      <c r="L117" s="1486"/>
      <c r="M117" s="1487"/>
      <c r="N117" s="1485" t="s">
        <v>107</v>
      </c>
      <c r="O117" s="1486"/>
      <c r="P117" s="1487"/>
      <c r="Q117" s="1005"/>
      <c r="R117" s="1005"/>
      <c r="S117" s="1005"/>
      <c r="T117" s="1005"/>
      <c r="U117" s="1005"/>
    </row>
    <row r="118" spans="1:21" ht="44.25" customHeight="1">
      <c r="A118" s="1505"/>
      <c r="B118" s="996" t="s">
        <v>18</v>
      </c>
      <c r="C118" s="985" t="s">
        <v>19</v>
      </c>
      <c r="D118" s="985" t="s">
        <v>11</v>
      </c>
      <c r="E118" s="985" t="s">
        <v>20</v>
      </c>
      <c r="F118" s="985" t="s">
        <v>15</v>
      </c>
      <c r="G118" s="985" t="s">
        <v>208</v>
      </c>
      <c r="H118" s="997" t="s">
        <v>13</v>
      </c>
      <c r="I118" s="997" t="s">
        <v>12</v>
      </c>
      <c r="J118" s="997" t="s">
        <v>21</v>
      </c>
      <c r="K118" s="997" t="s">
        <v>22</v>
      </c>
      <c r="L118" s="998" t="s">
        <v>209</v>
      </c>
      <c r="M118" s="986" t="s">
        <v>205</v>
      </c>
      <c r="N118" s="999" t="s">
        <v>1</v>
      </c>
      <c r="O118" s="1000" t="s">
        <v>29</v>
      </c>
      <c r="P118" s="986" t="s">
        <v>210</v>
      </c>
      <c r="Q118" s="1005"/>
      <c r="R118" s="1005"/>
      <c r="S118" s="1005"/>
      <c r="T118" s="1005"/>
      <c r="U118" s="1005"/>
    </row>
    <row r="119" spans="1:21" ht="13.5" thickBot="1">
      <c r="A119" s="985" t="s">
        <v>8</v>
      </c>
      <c r="B119" s="1101">
        <v>0</v>
      </c>
      <c r="C119" s="1101">
        <v>0</v>
      </c>
      <c r="D119" s="1101">
        <v>37.7</v>
      </c>
      <c r="E119" s="1101">
        <v>421.8</v>
      </c>
      <c r="F119" s="1105">
        <v>131.6</v>
      </c>
      <c r="G119" s="1101">
        <v>44.6</v>
      </c>
      <c r="H119" s="901">
        <v>0</v>
      </c>
      <c r="I119" s="901">
        <v>0</v>
      </c>
      <c r="J119" s="901">
        <v>0</v>
      </c>
      <c r="K119" s="901">
        <v>0</v>
      </c>
      <c r="L119" s="1102">
        <v>138</v>
      </c>
      <c r="M119" s="1101">
        <v>181.1</v>
      </c>
      <c r="N119" s="1102">
        <v>191.6</v>
      </c>
      <c r="O119" s="1101">
        <v>243.6</v>
      </c>
      <c r="P119" s="1105">
        <v>0</v>
      </c>
      <c r="Q119" s="501"/>
      <c r="R119" s="501"/>
      <c r="S119" s="501"/>
      <c r="T119" s="501"/>
      <c r="U119" s="501"/>
    </row>
    <row r="120" spans="1:21" ht="13.5" thickBot="1">
      <c r="A120" s="1103" t="s">
        <v>9</v>
      </c>
      <c r="B120" s="335">
        <f aca="true" t="shared" si="21" ref="B120:M120">SUM(B119:B119)</f>
        <v>0</v>
      </c>
      <c r="C120" s="335">
        <f t="shared" si="21"/>
        <v>0</v>
      </c>
      <c r="D120" s="335">
        <f t="shared" si="21"/>
        <v>37.7</v>
      </c>
      <c r="E120" s="335">
        <f t="shared" si="21"/>
        <v>421.8</v>
      </c>
      <c r="F120" s="335">
        <f t="shared" si="21"/>
        <v>131.6</v>
      </c>
      <c r="G120" s="335">
        <f t="shared" si="21"/>
        <v>44.6</v>
      </c>
      <c r="H120" s="335">
        <f>SUM(H119:H119)</f>
        <v>0</v>
      </c>
      <c r="I120" s="335">
        <f>SUM(I119:I119)</f>
        <v>0</v>
      </c>
      <c r="J120" s="335">
        <f t="shared" si="21"/>
        <v>0</v>
      </c>
      <c r="K120" s="335">
        <f t="shared" si="21"/>
        <v>0</v>
      </c>
      <c r="L120" s="335">
        <f t="shared" si="21"/>
        <v>138</v>
      </c>
      <c r="M120" s="335">
        <f t="shared" si="21"/>
        <v>181.1</v>
      </c>
      <c r="N120" s="335">
        <f>SUM(N119:N119)</f>
        <v>191.6</v>
      </c>
      <c r="O120" s="335">
        <f>SUM(O119:O119)</f>
        <v>243.6</v>
      </c>
      <c r="P120" s="754">
        <f>SUM(P119)</f>
        <v>0</v>
      </c>
      <c r="Q120" s="1006"/>
      <c r="R120" s="1006"/>
      <c r="S120" s="1006"/>
      <c r="T120" s="1006"/>
      <c r="U120" s="1006"/>
    </row>
    <row r="121" spans="1:22" ht="12.75">
      <c r="A121" s="570"/>
      <c r="B121" s="97" t="s">
        <v>259</v>
      </c>
      <c r="C121" s="570"/>
      <c r="D121" s="570"/>
      <c r="E121" s="570"/>
      <c r="F121" s="570"/>
      <c r="G121" s="570"/>
      <c r="H121" s="570"/>
      <c r="I121" s="570"/>
      <c r="J121" s="577"/>
      <c r="K121" s="578"/>
      <c r="L121" s="578"/>
      <c r="M121" s="578"/>
      <c r="N121" s="570"/>
      <c r="O121" s="570"/>
      <c r="P121" s="570"/>
      <c r="Q121" s="991"/>
      <c r="R121" s="991"/>
      <c r="S121" s="991"/>
      <c r="T121" s="991"/>
      <c r="U121" s="991"/>
      <c r="V121" s="570"/>
    </row>
    <row r="122" spans="1:21" ht="12.75" customHeight="1">
      <c r="A122" s="1504" t="s">
        <v>206</v>
      </c>
      <c r="B122" s="1482" t="s">
        <v>106</v>
      </c>
      <c r="C122" s="1483"/>
      <c r="D122" s="1483"/>
      <c r="E122" s="1484"/>
      <c r="F122" s="1485" t="s">
        <v>107</v>
      </c>
      <c r="G122" s="1486"/>
      <c r="H122" s="1486"/>
      <c r="I122" s="1486"/>
      <c r="J122" s="1486"/>
      <c r="K122" s="1486"/>
      <c r="L122" s="1486"/>
      <c r="M122" s="1487"/>
      <c r="N122" s="1485" t="s">
        <v>107</v>
      </c>
      <c r="O122" s="1486"/>
      <c r="P122" s="1487"/>
      <c r="Q122" s="1005"/>
      <c r="R122" s="1005"/>
      <c r="S122" s="1005"/>
      <c r="T122" s="1005"/>
      <c r="U122" s="1005"/>
    </row>
    <row r="123" spans="1:21" ht="47.25" customHeight="1">
      <c r="A123" s="1505"/>
      <c r="B123" s="996" t="s">
        <v>18</v>
      </c>
      <c r="C123" s="985" t="s">
        <v>19</v>
      </c>
      <c r="D123" s="985" t="s">
        <v>11</v>
      </c>
      <c r="E123" s="985" t="s">
        <v>20</v>
      </c>
      <c r="F123" s="985" t="s">
        <v>15</v>
      </c>
      <c r="G123" s="985" t="s">
        <v>208</v>
      </c>
      <c r="H123" s="997" t="s">
        <v>13</v>
      </c>
      <c r="I123" s="997" t="s">
        <v>12</v>
      </c>
      <c r="J123" s="997" t="s">
        <v>21</v>
      </c>
      <c r="K123" s="997" t="s">
        <v>22</v>
      </c>
      <c r="L123" s="998" t="s">
        <v>209</v>
      </c>
      <c r="M123" s="986" t="s">
        <v>205</v>
      </c>
      <c r="N123" s="999" t="s">
        <v>1</v>
      </c>
      <c r="O123" s="1000" t="s">
        <v>29</v>
      </c>
      <c r="P123" s="986" t="s">
        <v>210</v>
      </c>
      <c r="Q123" s="1005"/>
      <c r="R123" s="1005"/>
      <c r="S123" s="1005"/>
      <c r="T123" s="1005"/>
      <c r="U123" s="1005"/>
    </row>
    <row r="124" spans="1:21" ht="13.5" thickBot="1">
      <c r="A124" s="985" t="s">
        <v>8</v>
      </c>
      <c r="B124" s="1101">
        <v>0</v>
      </c>
      <c r="C124" s="1101">
        <v>0</v>
      </c>
      <c r="D124" s="1101">
        <v>30.8</v>
      </c>
      <c r="E124" s="1101">
        <v>349.2</v>
      </c>
      <c r="F124" s="1105">
        <v>113.4</v>
      </c>
      <c r="G124" s="1101">
        <v>43</v>
      </c>
      <c r="H124" s="532">
        <v>0</v>
      </c>
      <c r="I124" s="1102">
        <v>0</v>
      </c>
      <c r="J124" s="1102">
        <v>0</v>
      </c>
      <c r="K124" s="1102">
        <v>0</v>
      </c>
      <c r="L124" s="1102">
        <v>106</v>
      </c>
      <c r="M124" s="1101">
        <v>176</v>
      </c>
      <c r="N124" s="1102">
        <v>144.4</v>
      </c>
      <c r="O124" s="1101">
        <v>216</v>
      </c>
      <c r="P124" s="1105">
        <v>0</v>
      </c>
      <c r="Q124" s="501"/>
      <c r="R124" s="501"/>
      <c r="S124" s="501"/>
      <c r="T124" s="501"/>
      <c r="U124" s="501"/>
    </row>
    <row r="125" spans="1:21" ht="13.5" thickBot="1">
      <c r="A125" s="1103" t="s">
        <v>9</v>
      </c>
      <c r="B125" s="335">
        <f aca="true" t="shared" si="22" ref="B125:M125">SUM(B124:B124)</f>
        <v>0</v>
      </c>
      <c r="C125" s="335">
        <f t="shared" si="22"/>
        <v>0</v>
      </c>
      <c r="D125" s="335">
        <f t="shared" si="22"/>
        <v>30.8</v>
      </c>
      <c r="E125" s="335">
        <f t="shared" si="22"/>
        <v>349.2</v>
      </c>
      <c r="F125" s="335">
        <f t="shared" si="22"/>
        <v>113.4</v>
      </c>
      <c r="G125" s="335">
        <f t="shared" si="22"/>
        <v>43</v>
      </c>
      <c r="H125" s="335">
        <f t="shared" si="22"/>
        <v>0</v>
      </c>
      <c r="I125" s="335">
        <f t="shared" si="22"/>
        <v>0</v>
      </c>
      <c r="J125" s="335">
        <f t="shared" si="22"/>
        <v>0</v>
      </c>
      <c r="K125" s="335">
        <f t="shared" si="22"/>
        <v>0</v>
      </c>
      <c r="L125" s="335">
        <f t="shared" si="22"/>
        <v>106</v>
      </c>
      <c r="M125" s="335">
        <f t="shared" si="22"/>
        <v>176</v>
      </c>
      <c r="N125" s="335">
        <f>SUM(N124:N124)</f>
        <v>144.4</v>
      </c>
      <c r="O125" s="335">
        <f>SUM(O124:O124)</f>
        <v>216</v>
      </c>
      <c r="P125" s="754">
        <f>SUM(P124)</f>
        <v>0</v>
      </c>
      <c r="Q125" s="1006"/>
      <c r="R125" s="1006"/>
      <c r="S125" s="1006"/>
      <c r="T125" s="1006"/>
      <c r="U125" s="1006"/>
    </row>
    <row r="126" spans="1:21" ht="12.75">
      <c r="A126" s="42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0"/>
      <c r="Q126" s="991"/>
      <c r="R126" s="991"/>
      <c r="S126" s="991"/>
      <c r="T126" s="991"/>
      <c r="U126" s="991"/>
    </row>
    <row r="127" spans="1:21" ht="21" customHeight="1" thickBot="1">
      <c r="A127" s="1477" t="s">
        <v>242</v>
      </c>
      <c r="B127" s="1477"/>
      <c r="C127" s="1477"/>
      <c r="D127" s="1477"/>
      <c r="E127" s="1477"/>
      <c r="F127" s="1477"/>
      <c r="G127" s="1477"/>
      <c r="H127" s="1477"/>
      <c r="I127" s="1477"/>
      <c r="J127" s="1477"/>
      <c r="K127" s="1477"/>
      <c r="L127" s="1477"/>
      <c r="M127" s="1477"/>
      <c r="N127" s="1477"/>
      <c r="O127" s="1477"/>
      <c r="P127" s="1477"/>
      <c r="Q127" s="991"/>
      <c r="R127" s="991"/>
      <c r="S127" s="991"/>
      <c r="T127" s="991"/>
      <c r="U127" s="991"/>
    </row>
    <row r="128" spans="1:21" ht="12.75" customHeight="1">
      <c r="A128" s="1506" t="s">
        <v>275</v>
      </c>
      <c r="B128" s="1488" t="s">
        <v>106</v>
      </c>
      <c r="C128" s="1489"/>
      <c r="D128" s="1489"/>
      <c r="E128" s="1490"/>
      <c r="F128" s="1508" t="s">
        <v>107</v>
      </c>
      <c r="G128" s="1509"/>
      <c r="H128" s="1509"/>
      <c r="I128" s="1509"/>
      <c r="J128" s="1509"/>
      <c r="K128" s="1509"/>
      <c r="L128" s="1509"/>
      <c r="M128" s="1510"/>
      <c r="N128" s="1508" t="s">
        <v>107</v>
      </c>
      <c r="O128" s="1509"/>
      <c r="P128" s="1511"/>
      <c r="Q128" s="1005"/>
      <c r="R128" s="1005"/>
      <c r="S128" s="1005"/>
      <c r="T128" s="1005"/>
      <c r="U128" s="1005"/>
    </row>
    <row r="129" spans="1:21" ht="45.75" thickBot="1">
      <c r="A129" s="1507"/>
      <c r="B129" s="1128" t="s">
        <v>18</v>
      </c>
      <c r="C129" s="1120" t="s">
        <v>19</v>
      </c>
      <c r="D129" s="1120" t="s">
        <v>11</v>
      </c>
      <c r="E129" s="1120" t="s">
        <v>20</v>
      </c>
      <c r="F129" s="1120" t="s">
        <v>15</v>
      </c>
      <c r="G129" s="1120" t="s">
        <v>208</v>
      </c>
      <c r="H129" s="1121" t="s">
        <v>13</v>
      </c>
      <c r="I129" s="1121" t="s">
        <v>12</v>
      </c>
      <c r="J129" s="1121" t="s">
        <v>21</v>
      </c>
      <c r="K129" s="1121" t="s">
        <v>22</v>
      </c>
      <c r="L129" s="1129" t="s">
        <v>209</v>
      </c>
      <c r="M129" s="1120" t="s">
        <v>205</v>
      </c>
      <c r="N129" s="1130" t="s">
        <v>1</v>
      </c>
      <c r="O129" s="1131" t="s">
        <v>29</v>
      </c>
      <c r="P129" s="1122" t="s">
        <v>210</v>
      </c>
      <c r="Q129" s="1005"/>
      <c r="R129" s="1005"/>
      <c r="S129" s="1005"/>
      <c r="T129" s="1005"/>
      <c r="U129" s="1005"/>
    </row>
    <row r="130" spans="1:21" ht="12.75">
      <c r="A130" s="1126" t="s">
        <v>260</v>
      </c>
      <c r="B130" s="1127">
        <f aca="true" t="shared" si="23" ref="B130:P130">B9+B14+B19+B24+B29+B34+B49+B54+B60+B78+B83+B94+B120+B125</f>
        <v>98</v>
      </c>
      <c r="C130" s="1127">
        <f t="shared" si="23"/>
        <v>39.4</v>
      </c>
      <c r="D130" s="1127">
        <f t="shared" si="23"/>
        <v>2035.14</v>
      </c>
      <c r="E130" s="1127">
        <f t="shared" si="23"/>
        <v>2523.64</v>
      </c>
      <c r="F130" s="1127">
        <f t="shared" si="23"/>
        <v>1312.56</v>
      </c>
      <c r="G130" s="1127">
        <f t="shared" si="23"/>
        <v>388.47</v>
      </c>
      <c r="H130" s="1127">
        <f t="shared" si="23"/>
        <v>70</v>
      </c>
      <c r="I130" s="1127">
        <f t="shared" si="23"/>
        <v>0</v>
      </c>
      <c r="J130" s="1127">
        <f t="shared" si="23"/>
        <v>17.799999999999997</v>
      </c>
      <c r="K130" s="1127">
        <f t="shared" si="23"/>
        <v>0</v>
      </c>
      <c r="L130" s="1127">
        <f t="shared" si="23"/>
        <v>757</v>
      </c>
      <c r="M130" s="1127">
        <f t="shared" si="23"/>
        <v>2081.8</v>
      </c>
      <c r="N130" s="1127">
        <f t="shared" si="23"/>
        <v>1905.6599999999999</v>
      </c>
      <c r="O130" s="1127">
        <f t="shared" si="23"/>
        <v>1921.3</v>
      </c>
      <c r="P130" s="1132">
        <f t="shared" si="23"/>
        <v>150</v>
      </c>
      <c r="Q130" s="1008"/>
      <c r="R130" s="1008"/>
      <c r="S130" s="1008"/>
      <c r="T130" s="1008"/>
      <c r="U130" s="1008"/>
    </row>
    <row r="131" spans="1:21" ht="13.5" thickBot="1">
      <c r="A131" s="1002" t="s">
        <v>261</v>
      </c>
      <c r="B131" s="1001">
        <f aca="true" t="shared" si="24" ref="B131:P131">B39+B44+B66+B73+B89+B99+B104+B109+B115</f>
        <v>82</v>
      </c>
      <c r="C131" s="1001">
        <f t="shared" si="24"/>
        <v>0</v>
      </c>
      <c r="D131" s="1001">
        <f t="shared" si="24"/>
        <v>234.57999999999998</v>
      </c>
      <c r="E131" s="1001">
        <f t="shared" si="24"/>
        <v>1791.28</v>
      </c>
      <c r="F131" s="1001">
        <f t="shared" si="24"/>
        <v>720.2</v>
      </c>
      <c r="G131" s="1001">
        <f t="shared" si="24"/>
        <v>244.69000000000003</v>
      </c>
      <c r="H131" s="1001">
        <f t="shared" si="24"/>
        <v>36</v>
      </c>
      <c r="I131" s="1001">
        <f t="shared" si="24"/>
        <v>0</v>
      </c>
      <c r="J131" s="1001">
        <f t="shared" si="24"/>
        <v>6</v>
      </c>
      <c r="K131" s="1001">
        <f t="shared" si="24"/>
        <v>0</v>
      </c>
      <c r="L131" s="1001">
        <f t="shared" si="24"/>
        <v>191.52</v>
      </c>
      <c r="M131" s="1001">
        <f t="shared" si="24"/>
        <v>780.9999999999999</v>
      </c>
      <c r="N131" s="1001">
        <f t="shared" si="24"/>
        <v>962.7199999999998</v>
      </c>
      <c r="O131" s="1001">
        <f t="shared" si="24"/>
        <v>669.4000000000002</v>
      </c>
      <c r="P131" s="1133">
        <f t="shared" si="24"/>
        <v>0</v>
      </c>
      <c r="Q131" s="1008"/>
      <c r="R131" s="1008"/>
      <c r="S131" s="1008"/>
      <c r="T131" s="1008"/>
      <c r="U131" s="1008"/>
    </row>
    <row r="132" spans="1:21" ht="13.5" thickBot="1">
      <c r="A132" s="1106" t="s">
        <v>4</v>
      </c>
      <c r="B132" s="1107">
        <f aca="true" t="shared" si="25" ref="B132:P132">B9+B14+B19+B24+B29+B34+B39+B44+B49+B54+B60+B66+B73+B78+B83+B89+B94+B99+B104+B109+B115+B120+B125</f>
        <v>180</v>
      </c>
      <c r="C132" s="1107">
        <f t="shared" si="25"/>
        <v>39.4</v>
      </c>
      <c r="D132" s="1107">
        <f t="shared" si="25"/>
        <v>2269.7199999999993</v>
      </c>
      <c r="E132" s="1107">
        <f t="shared" si="25"/>
        <v>4314.92</v>
      </c>
      <c r="F132" s="1107">
        <f t="shared" si="25"/>
        <v>2032.76</v>
      </c>
      <c r="G132" s="1107">
        <f t="shared" si="25"/>
        <v>633.1599999999999</v>
      </c>
      <c r="H132" s="1107">
        <f t="shared" si="25"/>
        <v>106</v>
      </c>
      <c r="I132" s="1107">
        <f t="shared" si="25"/>
        <v>0</v>
      </c>
      <c r="J132" s="1107">
        <f t="shared" si="25"/>
        <v>23.799999999999997</v>
      </c>
      <c r="K132" s="1107">
        <f t="shared" si="25"/>
        <v>0</v>
      </c>
      <c r="L132" s="1107">
        <f t="shared" si="25"/>
        <v>948.52</v>
      </c>
      <c r="M132" s="1107">
        <f t="shared" si="25"/>
        <v>2862.8000000000006</v>
      </c>
      <c r="N132" s="1107">
        <f t="shared" si="25"/>
        <v>2868.38</v>
      </c>
      <c r="O132" s="1107">
        <f t="shared" si="25"/>
        <v>2590.6999999999994</v>
      </c>
      <c r="P132" s="1108">
        <f t="shared" si="25"/>
        <v>150</v>
      </c>
      <c r="Q132" s="501"/>
      <c r="R132" s="501"/>
      <c r="S132" s="501"/>
      <c r="T132" s="501"/>
      <c r="U132" s="501"/>
    </row>
    <row r="133" spans="1:21" ht="21" customHeight="1">
      <c r="A133" s="42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70"/>
      <c r="Q133" s="991"/>
      <c r="R133" s="991"/>
      <c r="S133" s="991"/>
      <c r="T133" s="991"/>
      <c r="U133" s="991"/>
    </row>
    <row r="134" spans="1:21" ht="12.75">
      <c r="A134" s="1100" t="s">
        <v>276</v>
      </c>
      <c r="B134" s="1100"/>
      <c r="C134" s="1100"/>
      <c r="D134" s="1003"/>
      <c r="E134" s="1003"/>
      <c r="F134" s="1004"/>
      <c r="G134" s="1004"/>
      <c r="H134" s="59"/>
      <c r="I134" s="59"/>
      <c r="J134" s="59"/>
      <c r="K134" s="59"/>
      <c r="L134" s="59"/>
      <c r="M134" s="59"/>
      <c r="N134" s="59"/>
      <c r="O134" s="59"/>
      <c r="P134" s="570"/>
      <c r="Q134" s="991"/>
      <c r="R134" s="991"/>
      <c r="S134" s="991"/>
      <c r="T134" s="991"/>
      <c r="U134" s="991"/>
    </row>
    <row r="135" spans="1:21" ht="12.75">
      <c r="A135" s="42"/>
      <c r="B135" s="396"/>
      <c r="C135" s="396"/>
      <c r="D135" s="396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70"/>
      <c r="Q135" s="991"/>
      <c r="R135" s="991"/>
      <c r="S135" s="991"/>
      <c r="T135" s="991"/>
      <c r="U135" s="991"/>
    </row>
    <row r="136" spans="1:23" ht="12.75">
      <c r="A136" s="570"/>
      <c r="B136" s="97" t="s">
        <v>262</v>
      </c>
      <c r="C136" s="570"/>
      <c r="D136" s="570"/>
      <c r="E136" s="570"/>
      <c r="F136" s="570"/>
      <c r="G136" s="570"/>
      <c r="H136" s="570"/>
      <c r="I136" s="570"/>
      <c r="J136" s="577"/>
      <c r="K136" s="578"/>
      <c r="L136" s="578"/>
      <c r="M136" s="578"/>
      <c r="N136" s="570"/>
      <c r="O136" s="570"/>
      <c r="P136" s="570"/>
      <c r="Q136" s="991"/>
      <c r="R136" s="991"/>
      <c r="S136" s="991"/>
      <c r="T136" s="991"/>
      <c r="U136" s="991"/>
      <c r="V136" s="570"/>
      <c r="W136" s="570"/>
    </row>
    <row r="137" spans="1:21" ht="12.75" customHeight="1">
      <c r="A137" s="1468" t="s">
        <v>206</v>
      </c>
      <c r="B137" s="1482" t="s">
        <v>106</v>
      </c>
      <c r="C137" s="1483"/>
      <c r="D137" s="1483"/>
      <c r="E137" s="1484"/>
      <c r="F137" s="1485" t="s">
        <v>107</v>
      </c>
      <c r="G137" s="1486"/>
      <c r="H137" s="1486"/>
      <c r="I137" s="1486"/>
      <c r="J137" s="1486"/>
      <c r="K137" s="1486"/>
      <c r="L137" s="1486"/>
      <c r="M137" s="1487"/>
      <c r="N137" s="1485" t="s">
        <v>107</v>
      </c>
      <c r="O137" s="1486"/>
      <c r="P137" s="1487"/>
      <c r="Q137" s="1005"/>
      <c r="R137" s="1005"/>
      <c r="S137" s="1005"/>
      <c r="T137" s="1005"/>
      <c r="U137" s="1005"/>
    </row>
    <row r="138" spans="1:21" ht="33.75">
      <c r="A138" s="1469"/>
      <c r="B138" s="986" t="s">
        <v>18</v>
      </c>
      <c r="C138" s="986" t="s">
        <v>19</v>
      </c>
      <c r="D138" s="986" t="s">
        <v>11</v>
      </c>
      <c r="E138" s="986" t="s">
        <v>20</v>
      </c>
      <c r="F138" s="986" t="s">
        <v>15</v>
      </c>
      <c r="G138" s="986" t="s">
        <v>208</v>
      </c>
      <c r="H138" s="987" t="s">
        <v>13</v>
      </c>
      <c r="I138" s="987" t="s">
        <v>12</v>
      </c>
      <c r="J138" s="987" t="s">
        <v>21</v>
      </c>
      <c r="K138" s="987" t="s">
        <v>22</v>
      </c>
      <c r="L138" s="987" t="s">
        <v>209</v>
      </c>
      <c r="M138" s="986" t="s">
        <v>16</v>
      </c>
      <c r="N138" s="986" t="s">
        <v>1</v>
      </c>
      <c r="O138" s="986" t="s">
        <v>29</v>
      </c>
      <c r="P138" s="986" t="s">
        <v>210</v>
      </c>
      <c r="Q138" s="1005"/>
      <c r="R138" s="1005"/>
      <c r="S138" s="1005"/>
      <c r="T138" s="1005"/>
      <c r="U138" s="1005"/>
    </row>
    <row r="139" spans="1:21" ht="13.5" thickBot="1">
      <c r="A139" s="985" t="s">
        <v>89</v>
      </c>
      <c r="B139" s="1101">
        <v>0</v>
      </c>
      <c r="C139" s="1101">
        <v>0</v>
      </c>
      <c r="D139" s="1101">
        <v>14.7</v>
      </c>
      <c r="E139" s="1101">
        <v>0</v>
      </c>
      <c r="F139" s="1101">
        <v>9.9</v>
      </c>
      <c r="G139" s="1101">
        <v>2.5</v>
      </c>
      <c r="H139" s="1102">
        <v>0</v>
      </c>
      <c r="I139" s="1102">
        <v>0</v>
      </c>
      <c r="J139" s="1102">
        <v>0</v>
      </c>
      <c r="K139" s="1102">
        <v>0</v>
      </c>
      <c r="L139" s="1102">
        <v>0</v>
      </c>
      <c r="M139" s="1102">
        <v>0</v>
      </c>
      <c r="N139" s="1101">
        <v>10.2</v>
      </c>
      <c r="O139" s="1101">
        <v>14.8</v>
      </c>
      <c r="P139" s="1105">
        <v>0</v>
      </c>
      <c r="Q139" s="501"/>
      <c r="R139" s="501"/>
      <c r="S139" s="501"/>
      <c r="T139" s="501"/>
      <c r="U139" s="501"/>
    </row>
    <row r="140" spans="1:21" ht="13.5" thickBot="1">
      <c r="A140" s="1103" t="s">
        <v>9</v>
      </c>
      <c r="B140" s="751">
        <f aca="true" t="shared" si="26" ref="B140:O140">SUM(B139:B139)</f>
        <v>0</v>
      </c>
      <c r="C140" s="751">
        <f t="shared" si="26"/>
        <v>0</v>
      </c>
      <c r="D140" s="751">
        <f t="shared" si="26"/>
        <v>14.7</v>
      </c>
      <c r="E140" s="751">
        <f t="shared" si="26"/>
        <v>0</v>
      </c>
      <c r="F140" s="751">
        <f t="shared" si="26"/>
        <v>9.9</v>
      </c>
      <c r="G140" s="751">
        <f t="shared" si="26"/>
        <v>2.5</v>
      </c>
      <c r="H140" s="751">
        <f t="shared" si="26"/>
        <v>0</v>
      </c>
      <c r="I140" s="751">
        <f t="shared" si="26"/>
        <v>0</v>
      </c>
      <c r="J140" s="751">
        <f t="shared" si="26"/>
        <v>0</v>
      </c>
      <c r="K140" s="751">
        <f t="shared" si="26"/>
        <v>0</v>
      </c>
      <c r="L140" s="751">
        <f t="shared" si="26"/>
        <v>0</v>
      </c>
      <c r="M140" s="751">
        <f t="shared" si="26"/>
        <v>0</v>
      </c>
      <c r="N140" s="751">
        <f t="shared" si="26"/>
        <v>10.2</v>
      </c>
      <c r="O140" s="751">
        <f t="shared" si="26"/>
        <v>14.8</v>
      </c>
      <c r="P140" s="754">
        <f>SUM(P139:P139)</f>
        <v>0</v>
      </c>
      <c r="Q140" s="1006"/>
      <c r="R140" s="1006"/>
      <c r="S140" s="1006"/>
      <c r="T140" s="1006"/>
      <c r="U140" s="1006"/>
    </row>
    <row r="141" spans="1:21" ht="12.75">
      <c r="A141" s="570"/>
      <c r="B141" s="97" t="s">
        <v>74</v>
      </c>
      <c r="C141" s="570"/>
      <c r="D141" s="570"/>
      <c r="E141" s="570"/>
      <c r="F141" s="570"/>
      <c r="G141" s="570"/>
      <c r="H141" s="570"/>
      <c r="I141" s="570"/>
      <c r="J141" s="577"/>
      <c r="K141" s="578"/>
      <c r="L141" s="578"/>
      <c r="M141" s="578"/>
      <c r="N141" s="570"/>
      <c r="O141" s="570"/>
      <c r="P141" s="570"/>
      <c r="Q141" s="991"/>
      <c r="R141" s="991"/>
      <c r="S141" s="991"/>
      <c r="T141" s="991"/>
      <c r="U141" s="991"/>
    </row>
    <row r="142" spans="1:21" ht="12.75" customHeight="1">
      <c r="A142" s="1468" t="s">
        <v>206</v>
      </c>
      <c r="B142" s="1482" t="s">
        <v>106</v>
      </c>
      <c r="C142" s="1483"/>
      <c r="D142" s="1483"/>
      <c r="E142" s="1484"/>
      <c r="F142" s="1485" t="s">
        <v>107</v>
      </c>
      <c r="G142" s="1486"/>
      <c r="H142" s="1486"/>
      <c r="I142" s="1486"/>
      <c r="J142" s="1486"/>
      <c r="K142" s="1486"/>
      <c r="L142" s="1486"/>
      <c r="M142" s="1487"/>
      <c r="N142" s="1485" t="s">
        <v>107</v>
      </c>
      <c r="O142" s="1486"/>
      <c r="P142" s="1487"/>
      <c r="Q142" s="1005"/>
      <c r="R142" s="1005"/>
      <c r="S142" s="1005"/>
      <c r="T142" s="1005"/>
      <c r="U142" s="1005"/>
    </row>
    <row r="143" spans="1:21" ht="36" customHeight="1">
      <c r="A143" s="1469"/>
      <c r="B143" s="986" t="s">
        <v>18</v>
      </c>
      <c r="C143" s="986" t="s">
        <v>19</v>
      </c>
      <c r="D143" s="986" t="s">
        <v>11</v>
      </c>
      <c r="E143" s="986" t="s">
        <v>20</v>
      </c>
      <c r="F143" s="986" t="s">
        <v>15</v>
      </c>
      <c r="G143" s="986" t="s">
        <v>208</v>
      </c>
      <c r="H143" s="987" t="s">
        <v>13</v>
      </c>
      <c r="I143" s="987" t="s">
        <v>12</v>
      </c>
      <c r="J143" s="987" t="s">
        <v>21</v>
      </c>
      <c r="K143" s="987" t="s">
        <v>22</v>
      </c>
      <c r="L143" s="987" t="s">
        <v>209</v>
      </c>
      <c r="M143" s="986" t="s">
        <v>205</v>
      </c>
      <c r="N143" s="986" t="s">
        <v>1</v>
      </c>
      <c r="O143" s="986" t="s">
        <v>29</v>
      </c>
      <c r="P143" s="986" t="s">
        <v>210</v>
      </c>
      <c r="Q143" s="1005"/>
      <c r="R143" s="1005"/>
      <c r="S143" s="1005"/>
      <c r="T143" s="1005"/>
      <c r="U143" s="1005"/>
    </row>
    <row r="144" spans="1:21" ht="12.75">
      <c r="A144" s="986" t="s">
        <v>89</v>
      </c>
      <c r="B144" s="988">
        <v>17.67</v>
      </c>
      <c r="C144" s="988">
        <v>0</v>
      </c>
      <c r="D144" s="988">
        <v>0</v>
      </c>
      <c r="E144" s="988">
        <v>91.33</v>
      </c>
      <c r="F144" s="988">
        <v>49.9</v>
      </c>
      <c r="G144" s="988">
        <v>12</v>
      </c>
      <c r="H144" s="990">
        <v>0</v>
      </c>
      <c r="I144" s="990">
        <v>0</v>
      </c>
      <c r="J144" s="990">
        <v>0</v>
      </c>
      <c r="K144" s="990">
        <v>0</v>
      </c>
      <c r="L144" s="990">
        <v>0</v>
      </c>
      <c r="M144" s="988">
        <v>88.12</v>
      </c>
      <c r="N144" s="988">
        <v>47.28</v>
      </c>
      <c r="O144" s="988">
        <v>94.62</v>
      </c>
      <c r="P144" s="995">
        <v>0</v>
      </c>
      <c r="Q144" s="501"/>
      <c r="R144" s="501"/>
      <c r="S144" s="501"/>
      <c r="T144" s="501"/>
      <c r="U144" s="501"/>
    </row>
    <row r="145" spans="1:21" ht="12.75">
      <c r="A145" s="986" t="s">
        <v>3</v>
      </c>
      <c r="B145" s="988">
        <v>120.9</v>
      </c>
      <c r="C145" s="988">
        <v>0</v>
      </c>
      <c r="D145" s="988">
        <v>0</v>
      </c>
      <c r="E145" s="988">
        <v>77.4</v>
      </c>
      <c r="F145" s="988">
        <v>44.5</v>
      </c>
      <c r="G145" s="988">
        <v>9.3</v>
      </c>
      <c r="H145" s="990">
        <v>0</v>
      </c>
      <c r="I145" s="990">
        <v>0</v>
      </c>
      <c r="J145" s="990">
        <v>0</v>
      </c>
      <c r="K145" s="990">
        <v>0</v>
      </c>
      <c r="L145" s="990">
        <v>68</v>
      </c>
      <c r="M145" s="988">
        <v>66.75</v>
      </c>
      <c r="N145" s="988">
        <v>55.56</v>
      </c>
      <c r="O145" s="988">
        <v>95</v>
      </c>
      <c r="P145" s="995">
        <v>0</v>
      </c>
      <c r="Q145" s="501"/>
      <c r="R145" s="501"/>
      <c r="S145" s="501"/>
      <c r="T145" s="501"/>
      <c r="U145" s="501"/>
    </row>
    <row r="146" spans="1:21" ht="13.5" thickBot="1">
      <c r="A146" s="985" t="s">
        <v>211</v>
      </c>
      <c r="B146" s="1101">
        <v>33.73</v>
      </c>
      <c r="C146" s="1101">
        <v>0</v>
      </c>
      <c r="D146" s="1101">
        <v>0</v>
      </c>
      <c r="E146" s="1101">
        <v>43.47</v>
      </c>
      <c r="F146" s="1101">
        <v>3.8</v>
      </c>
      <c r="G146" s="1101">
        <v>0</v>
      </c>
      <c r="H146" s="1102">
        <v>0</v>
      </c>
      <c r="I146" s="1102">
        <v>0</v>
      </c>
      <c r="J146" s="1102">
        <v>0</v>
      </c>
      <c r="K146" s="1102">
        <v>0</v>
      </c>
      <c r="L146" s="1102">
        <v>43</v>
      </c>
      <c r="M146" s="1101">
        <v>9</v>
      </c>
      <c r="N146" s="1101">
        <v>91.88</v>
      </c>
      <c r="O146" s="1101">
        <v>18</v>
      </c>
      <c r="P146" s="1105">
        <v>0</v>
      </c>
      <c r="Q146" s="501"/>
      <c r="R146" s="501"/>
      <c r="S146" s="501"/>
      <c r="T146" s="501"/>
      <c r="U146" s="501"/>
    </row>
    <row r="147" spans="1:21" ht="13.5" thickBot="1">
      <c r="A147" s="1103" t="s">
        <v>9</v>
      </c>
      <c r="B147" s="751">
        <f aca="true" t="shared" si="27" ref="B147:O147">SUM(B144:B146)</f>
        <v>172.29999999999998</v>
      </c>
      <c r="C147" s="751">
        <f t="shared" si="27"/>
        <v>0</v>
      </c>
      <c r="D147" s="751">
        <f t="shared" si="27"/>
        <v>0</v>
      </c>
      <c r="E147" s="751">
        <f t="shared" si="27"/>
        <v>212.20000000000002</v>
      </c>
      <c r="F147" s="751">
        <f t="shared" si="27"/>
        <v>98.2</v>
      </c>
      <c r="G147" s="751">
        <f t="shared" si="27"/>
        <v>21.3</v>
      </c>
      <c r="H147" s="751">
        <f t="shared" si="27"/>
        <v>0</v>
      </c>
      <c r="I147" s="751">
        <f t="shared" si="27"/>
        <v>0</v>
      </c>
      <c r="J147" s="751">
        <f t="shared" si="27"/>
        <v>0</v>
      </c>
      <c r="K147" s="751">
        <f t="shared" si="27"/>
        <v>0</v>
      </c>
      <c r="L147" s="751">
        <f t="shared" si="27"/>
        <v>111</v>
      </c>
      <c r="M147" s="751">
        <f t="shared" si="27"/>
        <v>163.87</v>
      </c>
      <c r="N147" s="751">
        <f t="shared" si="27"/>
        <v>194.72</v>
      </c>
      <c r="O147" s="751">
        <f t="shared" si="27"/>
        <v>207.62</v>
      </c>
      <c r="P147" s="754">
        <f>SUM(P146:P146)</f>
        <v>0</v>
      </c>
      <c r="Q147" s="1006"/>
      <c r="R147" s="1006"/>
      <c r="S147" s="1006"/>
      <c r="T147" s="1006"/>
      <c r="U147" s="1006"/>
    </row>
    <row r="148" spans="1:22" ht="12.75">
      <c r="A148" s="570"/>
      <c r="B148" s="97" t="s">
        <v>274</v>
      </c>
      <c r="C148" s="570"/>
      <c r="D148" s="570"/>
      <c r="E148" s="570"/>
      <c r="F148" s="570"/>
      <c r="G148" s="570"/>
      <c r="H148" s="570"/>
      <c r="I148" s="570"/>
      <c r="J148" s="577"/>
      <c r="K148" s="578"/>
      <c r="L148" s="578"/>
      <c r="M148" s="578"/>
      <c r="N148" s="570"/>
      <c r="O148" s="570"/>
      <c r="P148" s="570"/>
      <c r="Q148" s="991"/>
      <c r="R148" s="991"/>
      <c r="S148" s="991"/>
      <c r="T148" s="991"/>
      <c r="U148" s="991"/>
      <c r="V148" s="570"/>
    </row>
    <row r="149" spans="1:21" ht="12.75" customHeight="1">
      <c r="A149" s="1468" t="s">
        <v>206</v>
      </c>
      <c r="B149" s="1482" t="s">
        <v>106</v>
      </c>
      <c r="C149" s="1483"/>
      <c r="D149" s="1483"/>
      <c r="E149" s="1484"/>
      <c r="F149" s="1485" t="s">
        <v>107</v>
      </c>
      <c r="G149" s="1486"/>
      <c r="H149" s="1486"/>
      <c r="I149" s="1486"/>
      <c r="J149" s="1486"/>
      <c r="K149" s="1486"/>
      <c r="L149" s="1486"/>
      <c r="M149" s="1487"/>
      <c r="N149" s="1485" t="s">
        <v>107</v>
      </c>
      <c r="O149" s="1486"/>
      <c r="P149" s="1487"/>
      <c r="Q149" s="1005"/>
      <c r="R149" s="1005"/>
      <c r="S149" s="1005"/>
      <c r="T149" s="1005"/>
      <c r="U149" s="1005"/>
    </row>
    <row r="150" spans="1:21" ht="38.25" customHeight="1">
      <c r="A150" s="1469"/>
      <c r="B150" s="986" t="s">
        <v>18</v>
      </c>
      <c r="C150" s="986" t="s">
        <v>19</v>
      </c>
      <c r="D150" s="986" t="s">
        <v>11</v>
      </c>
      <c r="E150" s="986" t="s">
        <v>20</v>
      </c>
      <c r="F150" s="986" t="s">
        <v>15</v>
      </c>
      <c r="G150" s="986" t="s">
        <v>208</v>
      </c>
      <c r="H150" s="987" t="s">
        <v>13</v>
      </c>
      <c r="I150" s="987" t="s">
        <v>12</v>
      </c>
      <c r="J150" s="987" t="s">
        <v>21</v>
      </c>
      <c r="K150" s="987" t="s">
        <v>22</v>
      </c>
      <c r="L150" s="987" t="s">
        <v>209</v>
      </c>
      <c r="M150" s="986" t="s">
        <v>205</v>
      </c>
      <c r="N150" s="986" t="s">
        <v>1</v>
      </c>
      <c r="O150" s="986" t="s">
        <v>29</v>
      </c>
      <c r="P150" s="986" t="s">
        <v>210</v>
      </c>
      <c r="Q150" s="1005"/>
      <c r="R150" s="1005"/>
      <c r="S150" s="1005"/>
      <c r="T150" s="1005"/>
      <c r="U150" s="1005"/>
    </row>
    <row r="151" spans="1:21" ht="13.5" thickBot="1">
      <c r="A151" s="410" t="s">
        <v>89</v>
      </c>
      <c r="B151" s="1101">
        <v>0</v>
      </c>
      <c r="C151" s="1101">
        <v>0</v>
      </c>
      <c r="D151" s="1101">
        <v>9.81</v>
      </c>
      <c r="E151" s="1101">
        <v>0</v>
      </c>
      <c r="F151" s="1101">
        <v>7.01</v>
      </c>
      <c r="G151" s="1101">
        <v>8.32</v>
      </c>
      <c r="H151" s="1102">
        <v>0</v>
      </c>
      <c r="I151" s="1102">
        <v>0</v>
      </c>
      <c r="J151" s="1102">
        <v>0</v>
      </c>
      <c r="K151" s="1102">
        <v>0</v>
      </c>
      <c r="L151" s="1102">
        <v>0</v>
      </c>
      <c r="M151" s="1101">
        <v>27.7</v>
      </c>
      <c r="N151" s="1101">
        <v>10.2</v>
      </c>
      <c r="O151" s="1101">
        <v>14.8</v>
      </c>
      <c r="P151" s="1105">
        <v>0</v>
      </c>
      <c r="Q151" s="501"/>
      <c r="R151" s="501"/>
      <c r="S151" s="501"/>
      <c r="T151" s="501"/>
      <c r="U151" s="501"/>
    </row>
    <row r="152" spans="1:21" ht="13.5" thickBot="1">
      <c r="A152" s="1103" t="s">
        <v>9</v>
      </c>
      <c r="B152" s="751">
        <f aca="true" t="shared" si="28" ref="B152:O152">SUM(B151)</f>
        <v>0</v>
      </c>
      <c r="C152" s="751">
        <f t="shared" si="28"/>
        <v>0</v>
      </c>
      <c r="D152" s="751">
        <f t="shared" si="28"/>
        <v>9.81</v>
      </c>
      <c r="E152" s="751">
        <f t="shared" si="28"/>
        <v>0</v>
      </c>
      <c r="F152" s="751">
        <f t="shared" si="28"/>
        <v>7.01</v>
      </c>
      <c r="G152" s="751">
        <f t="shared" si="28"/>
        <v>8.32</v>
      </c>
      <c r="H152" s="751">
        <f t="shared" si="28"/>
        <v>0</v>
      </c>
      <c r="I152" s="751">
        <f t="shared" si="28"/>
        <v>0</v>
      </c>
      <c r="J152" s="751">
        <f t="shared" si="28"/>
        <v>0</v>
      </c>
      <c r="K152" s="751">
        <f t="shared" si="28"/>
        <v>0</v>
      </c>
      <c r="L152" s="751">
        <f t="shared" si="28"/>
        <v>0</v>
      </c>
      <c r="M152" s="751">
        <f t="shared" si="28"/>
        <v>27.7</v>
      </c>
      <c r="N152" s="751">
        <f t="shared" si="28"/>
        <v>10.2</v>
      </c>
      <c r="O152" s="751">
        <f t="shared" si="28"/>
        <v>14.8</v>
      </c>
      <c r="P152" s="754">
        <f>SUM(P151:P151)</f>
        <v>0</v>
      </c>
      <c r="Q152" s="1006"/>
      <c r="R152" s="1006"/>
      <c r="S152" s="1006"/>
      <c r="T152" s="1006"/>
      <c r="U152" s="1006"/>
    </row>
    <row r="153" spans="1:22" ht="12.75">
      <c r="A153" s="570"/>
      <c r="B153" s="97" t="s">
        <v>263</v>
      </c>
      <c r="C153" s="570"/>
      <c r="D153" s="570"/>
      <c r="E153" s="570"/>
      <c r="F153" s="570"/>
      <c r="G153" s="570"/>
      <c r="H153" s="570"/>
      <c r="I153" s="570"/>
      <c r="J153" s="577"/>
      <c r="K153" s="578"/>
      <c r="L153" s="578"/>
      <c r="M153" s="578"/>
      <c r="N153" s="570"/>
      <c r="O153" s="570"/>
      <c r="P153" s="570"/>
      <c r="Q153" s="991"/>
      <c r="R153" s="991"/>
      <c r="S153" s="991"/>
      <c r="T153" s="991"/>
      <c r="U153" s="991"/>
      <c r="V153" s="570"/>
    </row>
    <row r="154" spans="1:21" ht="12.75" customHeight="1">
      <c r="A154" s="1468" t="s">
        <v>206</v>
      </c>
      <c r="B154" s="1482" t="s">
        <v>106</v>
      </c>
      <c r="C154" s="1483"/>
      <c r="D154" s="1483"/>
      <c r="E154" s="1484"/>
      <c r="F154" s="1485" t="s">
        <v>107</v>
      </c>
      <c r="G154" s="1486"/>
      <c r="H154" s="1486"/>
      <c r="I154" s="1486"/>
      <c r="J154" s="1486"/>
      <c r="K154" s="1486"/>
      <c r="L154" s="1486"/>
      <c r="M154" s="1487"/>
      <c r="N154" s="1485" t="s">
        <v>107</v>
      </c>
      <c r="O154" s="1486"/>
      <c r="P154" s="1487"/>
      <c r="Q154" s="1005"/>
      <c r="R154" s="1005"/>
      <c r="S154" s="1005"/>
      <c r="T154" s="1005"/>
      <c r="U154" s="1005"/>
    </row>
    <row r="155" spans="1:21" ht="39" customHeight="1">
      <c r="A155" s="1469"/>
      <c r="B155" s="986" t="s">
        <v>18</v>
      </c>
      <c r="C155" s="986" t="s">
        <v>19</v>
      </c>
      <c r="D155" s="986" t="s">
        <v>11</v>
      </c>
      <c r="E155" s="986" t="s">
        <v>20</v>
      </c>
      <c r="F155" s="986" t="s">
        <v>15</v>
      </c>
      <c r="G155" s="986" t="s">
        <v>208</v>
      </c>
      <c r="H155" s="987" t="s">
        <v>13</v>
      </c>
      <c r="I155" s="987" t="s">
        <v>12</v>
      </c>
      <c r="J155" s="987" t="s">
        <v>21</v>
      </c>
      <c r="K155" s="987" t="s">
        <v>22</v>
      </c>
      <c r="L155" s="987" t="s">
        <v>209</v>
      </c>
      <c r="M155" s="986" t="s">
        <v>205</v>
      </c>
      <c r="N155" s="986" t="s">
        <v>1</v>
      </c>
      <c r="O155" s="986" t="s">
        <v>29</v>
      </c>
      <c r="P155" s="986" t="s">
        <v>210</v>
      </c>
      <c r="Q155" s="1005"/>
      <c r="R155" s="1005"/>
      <c r="S155" s="1005"/>
      <c r="T155" s="1005"/>
      <c r="U155" s="1005"/>
    </row>
    <row r="156" spans="1:21" ht="13.5" thickBot="1">
      <c r="A156" s="410" t="s">
        <v>89</v>
      </c>
      <c r="B156" s="1101">
        <v>0</v>
      </c>
      <c r="C156" s="1101">
        <v>0</v>
      </c>
      <c r="D156" s="1101">
        <v>0</v>
      </c>
      <c r="E156" s="1101">
        <v>130.57</v>
      </c>
      <c r="F156" s="1101">
        <v>27.71</v>
      </c>
      <c r="G156" s="1101">
        <v>17.63</v>
      </c>
      <c r="H156" s="1102">
        <v>0</v>
      </c>
      <c r="I156" s="1102">
        <v>0</v>
      </c>
      <c r="J156" s="1102">
        <v>0</v>
      </c>
      <c r="K156" s="1102">
        <v>0</v>
      </c>
      <c r="L156" s="1102">
        <v>0</v>
      </c>
      <c r="M156" s="1101">
        <v>121.84</v>
      </c>
      <c r="N156" s="1101">
        <v>76.5</v>
      </c>
      <c r="O156" s="1101">
        <v>43.2</v>
      </c>
      <c r="P156" s="1105">
        <v>0</v>
      </c>
      <c r="Q156" s="501"/>
      <c r="R156" s="501"/>
      <c r="S156" s="501"/>
      <c r="T156" s="501"/>
      <c r="U156" s="501"/>
    </row>
    <row r="157" spans="1:21" ht="13.5" thickBot="1">
      <c r="A157" s="1103" t="s">
        <v>9</v>
      </c>
      <c r="B157" s="751">
        <f aca="true" t="shared" si="29" ref="B157:O157">SUM(B156)</f>
        <v>0</v>
      </c>
      <c r="C157" s="751">
        <f t="shared" si="29"/>
        <v>0</v>
      </c>
      <c r="D157" s="751">
        <f t="shared" si="29"/>
        <v>0</v>
      </c>
      <c r="E157" s="751">
        <f t="shared" si="29"/>
        <v>130.57</v>
      </c>
      <c r="F157" s="751">
        <f t="shared" si="29"/>
        <v>27.71</v>
      </c>
      <c r="G157" s="751">
        <f t="shared" si="29"/>
        <v>17.63</v>
      </c>
      <c r="H157" s="751">
        <f t="shared" si="29"/>
        <v>0</v>
      </c>
      <c r="I157" s="751">
        <f t="shared" si="29"/>
        <v>0</v>
      </c>
      <c r="J157" s="751">
        <f t="shared" si="29"/>
        <v>0</v>
      </c>
      <c r="K157" s="751">
        <f t="shared" si="29"/>
        <v>0</v>
      </c>
      <c r="L157" s="751">
        <f t="shared" si="29"/>
        <v>0</v>
      </c>
      <c r="M157" s="751">
        <f t="shared" si="29"/>
        <v>121.84</v>
      </c>
      <c r="N157" s="751">
        <f t="shared" si="29"/>
        <v>76.5</v>
      </c>
      <c r="O157" s="751">
        <f t="shared" si="29"/>
        <v>43.2</v>
      </c>
      <c r="P157" s="754">
        <f>SUM(P156:P156)</f>
        <v>0</v>
      </c>
      <c r="Q157" s="1006"/>
      <c r="R157" s="1006"/>
      <c r="S157" s="1006"/>
      <c r="T157" s="1006"/>
      <c r="U157" s="1006"/>
    </row>
    <row r="158" spans="1:21" ht="12.75">
      <c r="A158" s="570"/>
      <c r="B158" s="97" t="s">
        <v>264</v>
      </c>
      <c r="C158" s="570"/>
      <c r="D158" s="570"/>
      <c r="E158" s="570"/>
      <c r="F158" s="570"/>
      <c r="G158" s="570"/>
      <c r="H158" s="570"/>
      <c r="I158" s="570"/>
      <c r="J158" s="577"/>
      <c r="K158" s="578"/>
      <c r="L158" s="578"/>
      <c r="M158" s="578"/>
      <c r="N158" s="570"/>
      <c r="O158" s="570"/>
      <c r="P158" s="570"/>
      <c r="Q158" s="991"/>
      <c r="R158" s="991"/>
      <c r="S158" s="991"/>
      <c r="T158" s="991"/>
      <c r="U158" s="991"/>
    </row>
    <row r="159" spans="1:21" ht="12.75" customHeight="1">
      <c r="A159" s="1468" t="s">
        <v>206</v>
      </c>
      <c r="B159" s="1482" t="s">
        <v>106</v>
      </c>
      <c r="C159" s="1483"/>
      <c r="D159" s="1483"/>
      <c r="E159" s="1484"/>
      <c r="F159" s="1485" t="s">
        <v>107</v>
      </c>
      <c r="G159" s="1486"/>
      <c r="H159" s="1486"/>
      <c r="I159" s="1486"/>
      <c r="J159" s="1486"/>
      <c r="K159" s="1486"/>
      <c r="L159" s="1486"/>
      <c r="M159" s="1487"/>
      <c r="N159" s="1485" t="s">
        <v>107</v>
      </c>
      <c r="O159" s="1486"/>
      <c r="P159" s="1487"/>
      <c r="Q159" s="1005"/>
      <c r="R159" s="1005"/>
      <c r="S159" s="1005"/>
      <c r="T159" s="1005"/>
      <c r="U159" s="1005"/>
    </row>
    <row r="160" spans="1:21" ht="33.75">
      <c r="A160" s="1469"/>
      <c r="B160" s="986" t="s">
        <v>18</v>
      </c>
      <c r="C160" s="986" t="s">
        <v>19</v>
      </c>
      <c r="D160" s="986" t="s">
        <v>11</v>
      </c>
      <c r="E160" s="986" t="s">
        <v>20</v>
      </c>
      <c r="F160" s="986" t="s">
        <v>15</v>
      </c>
      <c r="G160" s="986" t="s">
        <v>208</v>
      </c>
      <c r="H160" s="987" t="s">
        <v>13</v>
      </c>
      <c r="I160" s="987" t="s">
        <v>12</v>
      </c>
      <c r="J160" s="987" t="s">
        <v>21</v>
      </c>
      <c r="K160" s="987" t="s">
        <v>22</v>
      </c>
      <c r="L160" s="987" t="s">
        <v>209</v>
      </c>
      <c r="M160" s="986" t="s">
        <v>16</v>
      </c>
      <c r="N160" s="986" t="s">
        <v>1</v>
      </c>
      <c r="O160" s="986" t="s">
        <v>29</v>
      </c>
      <c r="P160" s="986" t="s">
        <v>210</v>
      </c>
      <c r="Q160" s="1005"/>
      <c r="R160" s="1005"/>
      <c r="S160" s="1005"/>
      <c r="T160" s="1005"/>
      <c r="U160" s="1005"/>
    </row>
    <row r="161" spans="1:21" ht="13.5" thickBot="1">
      <c r="A161" s="985" t="s">
        <v>8</v>
      </c>
      <c r="B161" s="1101">
        <v>0</v>
      </c>
      <c r="C161" s="1101">
        <v>0</v>
      </c>
      <c r="D161" s="1046">
        <v>0</v>
      </c>
      <c r="E161" s="1101">
        <v>48.73</v>
      </c>
      <c r="F161" s="1101">
        <v>43.73</v>
      </c>
      <c r="G161" s="1101">
        <v>10.53</v>
      </c>
      <c r="H161" s="1102">
        <v>0</v>
      </c>
      <c r="I161" s="1102">
        <v>0</v>
      </c>
      <c r="J161" s="1102">
        <v>0</v>
      </c>
      <c r="K161" s="1102">
        <v>0</v>
      </c>
      <c r="L161" s="1052">
        <v>21</v>
      </c>
      <c r="M161" s="1101">
        <v>84</v>
      </c>
      <c r="N161" s="1046">
        <v>43.12</v>
      </c>
      <c r="O161" s="1046">
        <v>36</v>
      </c>
      <c r="P161" s="1105">
        <v>0</v>
      </c>
      <c r="Q161" s="501"/>
      <c r="R161" s="501"/>
      <c r="S161" s="501"/>
      <c r="T161" s="501"/>
      <c r="U161" s="501"/>
    </row>
    <row r="162" spans="1:21" ht="13.5" thickBot="1">
      <c r="A162" s="1103" t="s">
        <v>9</v>
      </c>
      <c r="B162" s="751">
        <f aca="true" t="shared" si="30" ref="B162:O162">B161</f>
        <v>0</v>
      </c>
      <c r="C162" s="751">
        <f t="shared" si="30"/>
        <v>0</v>
      </c>
      <c r="D162" s="768">
        <v>0</v>
      </c>
      <c r="E162" s="751">
        <f t="shared" si="30"/>
        <v>48.73</v>
      </c>
      <c r="F162" s="751">
        <f t="shared" si="30"/>
        <v>43.73</v>
      </c>
      <c r="G162" s="751">
        <f t="shared" si="30"/>
        <v>10.53</v>
      </c>
      <c r="H162" s="751">
        <f t="shared" si="30"/>
        <v>0</v>
      </c>
      <c r="I162" s="751">
        <f t="shared" si="30"/>
        <v>0</v>
      </c>
      <c r="J162" s="751">
        <f t="shared" si="30"/>
        <v>0</v>
      </c>
      <c r="K162" s="751">
        <f t="shared" si="30"/>
        <v>0</v>
      </c>
      <c r="L162" s="751">
        <f t="shared" si="30"/>
        <v>21</v>
      </c>
      <c r="M162" s="751">
        <f t="shared" si="30"/>
        <v>84</v>
      </c>
      <c r="N162" s="751">
        <f t="shared" si="30"/>
        <v>43.12</v>
      </c>
      <c r="O162" s="751">
        <f t="shared" si="30"/>
        <v>36</v>
      </c>
      <c r="P162" s="754">
        <f>SUM(P161:P161)</f>
        <v>0</v>
      </c>
      <c r="Q162" s="1006"/>
      <c r="R162" s="1006"/>
      <c r="S162" s="1006"/>
      <c r="T162" s="1006"/>
      <c r="U162" s="1006"/>
    </row>
    <row r="163" spans="1:23" ht="12.75">
      <c r="A163" s="570"/>
      <c r="B163" s="97" t="s">
        <v>265</v>
      </c>
      <c r="C163" s="570"/>
      <c r="D163" s="570"/>
      <c r="E163" s="570"/>
      <c r="F163" s="570"/>
      <c r="G163" s="570"/>
      <c r="H163" s="570"/>
      <c r="I163" s="570"/>
      <c r="J163" s="577"/>
      <c r="K163" s="578"/>
      <c r="L163" s="578"/>
      <c r="M163" s="578"/>
      <c r="N163" s="570"/>
      <c r="O163" s="570"/>
      <c r="P163" s="570"/>
      <c r="Q163" s="991"/>
      <c r="R163" s="991"/>
      <c r="S163" s="991"/>
      <c r="T163" s="991"/>
      <c r="U163" s="991"/>
      <c r="V163" s="570"/>
      <c r="W163" s="570"/>
    </row>
    <row r="164" spans="1:21" ht="12.75" customHeight="1">
      <c r="A164" s="1468" t="s">
        <v>206</v>
      </c>
      <c r="B164" s="1482" t="s">
        <v>106</v>
      </c>
      <c r="C164" s="1483"/>
      <c r="D164" s="1483"/>
      <c r="E164" s="1484"/>
      <c r="F164" s="1485" t="s">
        <v>107</v>
      </c>
      <c r="G164" s="1486"/>
      <c r="H164" s="1486"/>
      <c r="I164" s="1486"/>
      <c r="J164" s="1486"/>
      <c r="K164" s="1486"/>
      <c r="L164" s="1486"/>
      <c r="M164" s="1487"/>
      <c r="N164" s="1485" t="s">
        <v>107</v>
      </c>
      <c r="O164" s="1486"/>
      <c r="P164" s="1487"/>
      <c r="Q164" s="1005"/>
      <c r="R164" s="1005"/>
      <c r="S164" s="1005"/>
      <c r="T164" s="1005"/>
      <c r="U164" s="1005"/>
    </row>
    <row r="165" spans="1:21" ht="33.75">
      <c r="A165" s="1469"/>
      <c r="B165" s="986" t="s">
        <v>18</v>
      </c>
      <c r="C165" s="986" t="s">
        <v>19</v>
      </c>
      <c r="D165" s="986" t="s">
        <v>11</v>
      </c>
      <c r="E165" s="986" t="s">
        <v>20</v>
      </c>
      <c r="F165" s="986" t="s">
        <v>15</v>
      </c>
      <c r="G165" s="986" t="s">
        <v>208</v>
      </c>
      <c r="H165" s="987" t="s">
        <v>13</v>
      </c>
      <c r="I165" s="987" t="s">
        <v>12</v>
      </c>
      <c r="J165" s="987" t="s">
        <v>21</v>
      </c>
      <c r="K165" s="987" t="s">
        <v>22</v>
      </c>
      <c r="L165" s="987" t="s">
        <v>209</v>
      </c>
      <c r="M165" s="986" t="s">
        <v>16</v>
      </c>
      <c r="N165" s="986" t="s">
        <v>1</v>
      </c>
      <c r="O165" s="986" t="s">
        <v>29</v>
      </c>
      <c r="P165" s="986" t="s">
        <v>210</v>
      </c>
      <c r="Q165" s="1005"/>
      <c r="R165" s="1005"/>
      <c r="S165" s="1005"/>
      <c r="T165" s="1005"/>
      <c r="U165" s="1005"/>
    </row>
    <row r="166" spans="1:21" ht="13.5" thickBot="1">
      <c r="A166" s="985" t="s">
        <v>8</v>
      </c>
      <c r="B166" s="1101">
        <v>0</v>
      </c>
      <c r="C166" s="1101">
        <v>0</v>
      </c>
      <c r="D166" s="1101">
        <v>47.18</v>
      </c>
      <c r="E166" s="1101">
        <v>265.47</v>
      </c>
      <c r="F166" s="1101">
        <v>61.56</v>
      </c>
      <c r="G166" s="1101">
        <v>33.34</v>
      </c>
      <c r="H166" s="1102">
        <v>0</v>
      </c>
      <c r="I166" s="1102">
        <v>0</v>
      </c>
      <c r="J166" s="1102">
        <v>0</v>
      </c>
      <c r="K166" s="1102">
        <v>0</v>
      </c>
      <c r="L166" s="1102">
        <v>0</v>
      </c>
      <c r="M166" s="1101">
        <v>83.1</v>
      </c>
      <c r="N166" s="1101">
        <v>86.24</v>
      </c>
      <c r="O166" s="1101">
        <v>79.2</v>
      </c>
      <c r="P166" s="1105">
        <v>0</v>
      </c>
      <c r="Q166" s="501"/>
      <c r="R166" s="501"/>
      <c r="S166" s="501"/>
      <c r="T166" s="501"/>
      <c r="U166" s="501"/>
    </row>
    <row r="167" spans="1:21" ht="13.5" thickBot="1">
      <c r="A167" s="1103" t="s">
        <v>9</v>
      </c>
      <c r="B167" s="751">
        <f aca="true" t="shared" si="31" ref="B167:O167">B166</f>
        <v>0</v>
      </c>
      <c r="C167" s="751">
        <f t="shared" si="31"/>
        <v>0</v>
      </c>
      <c r="D167" s="751">
        <f t="shared" si="31"/>
        <v>47.18</v>
      </c>
      <c r="E167" s="751">
        <f t="shared" si="31"/>
        <v>265.47</v>
      </c>
      <c r="F167" s="751">
        <f t="shared" si="31"/>
        <v>61.56</v>
      </c>
      <c r="G167" s="751">
        <f t="shared" si="31"/>
        <v>33.34</v>
      </c>
      <c r="H167" s="751">
        <f t="shared" si="31"/>
        <v>0</v>
      </c>
      <c r="I167" s="751">
        <f t="shared" si="31"/>
        <v>0</v>
      </c>
      <c r="J167" s="751">
        <f t="shared" si="31"/>
        <v>0</v>
      </c>
      <c r="K167" s="751">
        <f t="shared" si="31"/>
        <v>0</v>
      </c>
      <c r="L167" s="751">
        <f t="shared" si="31"/>
        <v>0</v>
      </c>
      <c r="M167" s="751">
        <f t="shared" si="31"/>
        <v>83.1</v>
      </c>
      <c r="N167" s="751">
        <f t="shared" si="31"/>
        <v>86.24</v>
      </c>
      <c r="O167" s="751">
        <f t="shared" si="31"/>
        <v>79.2</v>
      </c>
      <c r="P167" s="754">
        <f>SUM(P166:P166)</f>
        <v>0</v>
      </c>
      <c r="Q167" s="1006"/>
      <c r="R167" s="1006"/>
      <c r="S167" s="1006"/>
      <c r="T167" s="1006"/>
      <c r="U167" s="1006"/>
    </row>
    <row r="168" spans="1:22" ht="12.75">
      <c r="A168" s="570"/>
      <c r="B168" s="97" t="s">
        <v>266</v>
      </c>
      <c r="C168" s="570"/>
      <c r="D168" s="570"/>
      <c r="E168" s="570"/>
      <c r="F168" s="570"/>
      <c r="G168" s="570"/>
      <c r="H168" s="570"/>
      <c r="I168" s="570"/>
      <c r="J168" s="577"/>
      <c r="K168" s="578"/>
      <c r="L168" s="578"/>
      <c r="M168" s="578"/>
      <c r="N168" s="570"/>
      <c r="O168" s="570"/>
      <c r="P168" s="570"/>
      <c r="Q168" s="991"/>
      <c r="R168" s="991"/>
      <c r="S168" s="991"/>
      <c r="T168" s="991"/>
      <c r="U168" s="991"/>
      <c r="V168" s="570"/>
    </row>
    <row r="169" spans="1:21" ht="12.75" customHeight="1">
      <c r="A169" s="1468" t="s">
        <v>206</v>
      </c>
      <c r="B169" s="1482" t="s">
        <v>106</v>
      </c>
      <c r="C169" s="1483"/>
      <c r="D169" s="1483"/>
      <c r="E169" s="1484"/>
      <c r="F169" s="1485" t="s">
        <v>107</v>
      </c>
      <c r="G169" s="1486"/>
      <c r="H169" s="1486"/>
      <c r="I169" s="1486"/>
      <c r="J169" s="1486"/>
      <c r="K169" s="1486"/>
      <c r="L169" s="1486"/>
      <c r="M169" s="1487"/>
      <c r="N169" s="1485" t="s">
        <v>107</v>
      </c>
      <c r="O169" s="1486"/>
      <c r="P169" s="1487"/>
      <c r="Q169" s="1005"/>
      <c r="R169" s="1005"/>
      <c r="S169" s="1005"/>
      <c r="T169" s="1005"/>
      <c r="U169" s="1005"/>
    </row>
    <row r="170" spans="1:21" ht="45">
      <c r="A170" s="1469"/>
      <c r="B170" s="986" t="s">
        <v>18</v>
      </c>
      <c r="C170" s="986" t="s">
        <v>19</v>
      </c>
      <c r="D170" s="986" t="s">
        <v>11</v>
      </c>
      <c r="E170" s="986" t="s">
        <v>20</v>
      </c>
      <c r="F170" s="986" t="s">
        <v>15</v>
      </c>
      <c r="G170" s="986" t="s">
        <v>208</v>
      </c>
      <c r="H170" s="987" t="s">
        <v>13</v>
      </c>
      <c r="I170" s="987" t="s">
        <v>12</v>
      </c>
      <c r="J170" s="987" t="s">
        <v>21</v>
      </c>
      <c r="K170" s="987" t="s">
        <v>22</v>
      </c>
      <c r="L170" s="987" t="s">
        <v>209</v>
      </c>
      <c r="M170" s="986" t="s">
        <v>205</v>
      </c>
      <c r="N170" s="986" t="s">
        <v>1</v>
      </c>
      <c r="O170" s="986" t="s">
        <v>29</v>
      </c>
      <c r="P170" s="986" t="s">
        <v>210</v>
      </c>
      <c r="Q170" s="1005"/>
      <c r="R170" s="1005"/>
      <c r="S170" s="1005"/>
      <c r="T170" s="1005"/>
      <c r="U170" s="1005"/>
    </row>
    <row r="171" spans="1:21" ht="12.75">
      <c r="A171" s="986" t="s">
        <v>8</v>
      </c>
      <c r="B171" s="988">
        <v>0</v>
      </c>
      <c r="C171" s="988">
        <v>0</v>
      </c>
      <c r="D171" s="988">
        <v>379.5</v>
      </c>
      <c r="E171" s="988">
        <v>225</v>
      </c>
      <c r="F171" s="988">
        <v>228.7</v>
      </c>
      <c r="G171" s="988">
        <v>35.1</v>
      </c>
      <c r="H171" s="990">
        <v>0</v>
      </c>
      <c r="I171" s="990">
        <v>0</v>
      </c>
      <c r="J171" s="990">
        <v>0</v>
      </c>
      <c r="K171" s="990">
        <v>0</v>
      </c>
      <c r="L171" s="990">
        <v>0</v>
      </c>
      <c r="M171" s="988">
        <v>69.4</v>
      </c>
      <c r="N171" s="988">
        <v>224.92</v>
      </c>
      <c r="O171" s="988">
        <v>151.36</v>
      </c>
      <c r="P171" s="995">
        <v>0</v>
      </c>
      <c r="Q171" s="501"/>
      <c r="R171" s="501"/>
      <c r="S171" s="501"/>
      <c r="T171" s="501"/>
      <c r="U171" s="501"/>
    </row>
    <row r="172" spans="1:21" ht="13.5" thickBot="1">
      <c r="A172" s="985" t="s">
        <v>3</v>
      </c>
      <c r="B172" s="1101">
        <v>0</v>
      </c>
      <c r="C172" s="1101">
        <v>0</v>
      </c>
      <c r="D172" s="1101">
        <v>260.4</v>
      </c>
      <c r="E172" s="1101">
        <v>0</v>
      </c>
      <c r="F172" s="1101">
        <v>89</v>
      </c>
      <c r="G172" s="1101">
        <v>45</v>
      </c>
      <c r="H172" s="1102">
        <v>0</v>
      </c>
      <c r="I172" s="1102">
        <v>0</v>
      </c>
      <c r="J172" s="1102">
        <v>0</v>
      </c>
      <c r="K172" s="1102">
        <v>0</v>
      </c>
      <c r="L172" s="1102">
        <v>0</v>
      </c>
      <c r="M172" s="1101">
        <v>122.42</v>
      </c>
      <c r="N172" s="1101">
        <v>163.8</v>
      </c>
      <c r="O172" s="1101">
        <v>83.84</v>
      </c>
      <c r="P172" s="1105">
        <v>0</v>
      </c>
      <c r="Q172" s="501"/>
      <c r="R172" s="501"/>
      <c r="S172" s="501"/>
      <c r="T172" s="501"/>
      <c r="U172" s="501"/>
    </row>
    <row r="173" spans="1:21" ht="13.5" thickBot="1">
      <c r="A173" s="1103" t="s">
        <v>9</v>
      </c>
      <c r="B173" s="751">
        <f aca="true" t="shared" si="32" ref="B173:O173">SUM(B171:B172)</f>
        <v>0</v>
      </c>
      <c r="C173" s="751">
        <f t="shared" si="32"/>
        <v>0</v>
      </c>
      <c r="D173" s="751">
        <f t="shared" si="32"/>
        <v>639.9</v>
      </c>
      <c r="E173" s="751">
        <f t="shared" si="32"/>
        <v>225</v>
      </c>
      <c r="F173" s="751">
        <f t="shared" si="32"/>
        <v>317.7</v>
      </c>
      <c r="G173" s="751">
        <f t="shared" si="32"/>
        <v>80.1</v>
      </c>
      <c r="H173" s="751">
        <f t="shared" si="32"/>
        <v>0</v>
      </c>
      <c r="I173" s="751">
        <f t="shared" si="32"/>
        <v>0</v>
      </c>
      <c r="J173" s="751">
        <f t="shared" si="32"/>
        <v>0</v>
      </c>
      <c r="K173" s="751">
        <f t="shared" si="32"/>
        <v>0</v>
      </c>
      <c r="L173" s="751">
        <f t="shared" si="32"/>
        <v>0</v>
      </c>
      <c r="M173" s="751">
        <f t="shared" si="32"/>
        <v>191.82</v>
      </c>
      <c r="N173" s="751">
        <f t="shared" si="32"/>
        <v>388.72</v>
      </c>
      <c r="O173" s="751">
        <f t="shared" si="32"/>
        <v>235.20000000000002</v>
      </c>
      <c r="P173" s="754">
        <f>SUM(P172:P172)</f>
        <v>0</v>
      </c>
      <c r="Q173" s="1006"/>
      <c r="R173" s="1006"/>
      <c r="S173" s="1006"/>
      <c r="T173" s="1006"/>
      <c r="U173" s="1006"/>
    </row>
    <row r="174" spans="1:21" ht="12.75">
      <c r="A174" s="570"/>
      <c r="B174" s="97" t="s">
        <v>267</v>
      </c>
      <c r="C174" s="570"/>
      <c r="D174" s="570"/>
      <c r="E174" s="570"/>
      <c r="F174" s="570"/>
      <c r="G174" s="570"/>
      <c r="H174" s="570"/>
      <c r="I174" s="570"/>
      <c r="J174" s="577"/>
      <c r="K174" s="578"/>
      <c r="L174" s="578"/>
      <c r="M174" s="578"/>
      <c r="N174" s="570"/>
      <c r="O174" s="570"/>
      <c r="P174" s="570"/>
      <c r="Q174" s="991"/>
      <c r="R174" s="991"/>
      <c r="S174" s="991"/>
      <c r="T174" s="991"/>
      <c r="U174" s="991"/>
    </row>
    <row r="175" spans="1:21" ht="12.75" customHeight="1">
      <c r="A175" s="1468" t="s">
        <v>206</v>
      </c>
      <c r="B175" s="1482" t="s">
        <v>106</v>
      </c>
      <c r="C175" s="1483"/>
      <c r="D175" s="1483"/>
      <c r="E175" s="1484"/>
      <c r="F175" s="1485" t="s">
        <v>107</v>
      </c>
      <c r="G175" s="1486"/>
      <c r="H175" s="1486"/>
      <c r="I175" s="1486"/>
      <c r="J175" s="1486"/>
      <c r="K175" s="1486"/>
      <c r="L175" s="1486"/>
      <c r="M175" s="1487"/>
      <c r="N175" s="1485" t="s">
        <v>107</v>
      </c>
      <c r="O175" s="1486"/>
      <c r="P175" s="1487"/>
      <c r="Q175" s="1005"/>
      <c r="R175" s="1005"/>
      <c r="S175" s="1005"/>
      <c r="T175" s="1005"/>
      <c r="U175" s="1005"/>
    </row>
    <row r="176" spans="1:21" ht="45">
      <c r="A176" s="1469"/>
      <c r="B176" s="986" t="s">
        <v>18</v>
      </c>
      <c r="C176" s="986" t="s">
        <v>19</v>
      </c>
      <c r="D176" s="986" t="s">
        <v>11</v>
      </c>
      <c r="E176" s="986" t="s">
        <v>20</v>
      </c>
      <c r="F176" s="986" t="s">
        <v>15</v>
      </c>
      <c r="G176" s="986" t="s">
        <v>208</v>
      </c>
      <c r="H176" s="987" t="s">
        <v>13</v>
      </c>
      <c r="I176" s="987" t="s">
        <v>12</v>
      </c>
      <c r="J176" s="987" t="s">
        <v>21</v>
      </c>
      <c r="K176" s="987" t="s">
        <v>22</v>
      </c>
      <c r="L176" s="987" t="s">
        <v>209</v>
      </c>
      <c r="M176" s="986" t="s">
        <v>205</v>
      </c>
      <c r="N176" s="986" t="s">
        <v>1</v>
      </c>
      <c r="O176" s="986" t="s">
        <v>29</v>
      </c>
      <c r="P176" s="986" t="s">
        <v>210</v>
      </c>
      <c r="Q176" s="1005"/>
      <c r="R176" s="1005"/>
      <c r="S176" s="1005"/>
      <c r="T176" s="1005"/>
      <c r="U176" s="1005"/>
    </row>
    <row r="177" spans="1:21" ht="12.75">
      <c r="A177" s="986" t="s">
        <v>8</v>
      </c>
      <c r="B177" s="988">
        <v>0</v>
      </c>
      <c r="C177" s="988">
        <v>0</v>
      </c>
      <c r="D177" s="988">
        <v>0</v>
      </c>
      <c r="E177" s="988">
        <v>0</v>
      </c>
      <c r="F177" s="988">
        <v>33.32</v>
      </c>
      <c r="G177" s="988">
        <v>26.06</v>
      </c>
      <c r="H177" s="990">
        <v>0</v>
      </c>
      <c r="I177" s="990">
        <v>0</v>
      </c>
      <c r="J177" s="990">
        <v>0</v>
      </c>
      <c r="K177" s="990">
        <v>0</v>
      </c>
      <c r="L177" s="990">
        <v>0</v>
      </c>
      <c r="M177" s="988">
        <v>64.6</v>
      </c>
      <c r="N177" s="988">
        <v>12.6</v>
      </c>
      <c r="O177" s="988">
        <v>7.2</v>
      </c>
      <c r="P177" s="995">
        <v>0</v>
      </c>
      <c r="Q177" s="501"/>
      <c r="R177" s="501"/>
      <c r="S177" s="501"/>
      <c r="T177" s="501"/>
      <c r="U177" s="501"/>
    </row>
    <row r="178" spans="1:21" ht="13.5" thickBot="1">
      <c r="A178" s="985" t="s">
        <v>3</v>
      </c>
      <c r="B178" s="1101">
        <v>0</v>
      </c>
      <c r="C178" s="1101">
        <v>0</v>
      </c>
      <c r="D178" s="1101">
        <v>0</v>
      </c>
      <c r="E178" s="1101">
        <v>258.06</v>
      </c>
      <c r="F178" s="1101">
        <v>34.1</v>
      </c>
      <c r="G178" s="1101">
        <v>15.26</v>
      </c>
      <c r="H178" s="1102">
        <v>0</v>
      </c>
      <c r="I178" s="1102">
        <v>0</v>
      </c>
      <c r="J178" s="1102">
        <v>0</v>
      </c>
      <c r="K178" s="1102">
        <v>0</v>
      </c>
      <c r="L178" s="1102">
        <v>0</v>
      </c>
      <c r="M178" s="1101">
        <v>62</v>
      </c>
      <c r="N178" s="1101">
        <v>122.4</v>
      </c>
      <c r="O178" s="1101">
        <v>57.6</v>
      </c>
      <c r="P178" s="1105">
        <v>0</v>
      </c>
      <c r="Q178" s="501"/>
      <c r="R178" s="501"/>
      <c r="S178" s="501"/>
      <c r="T178" s="501"/>
      <c r="U178" s="501"/>
    </row>
    <row r="179" spans="1:21" ht="13.5" thickBot="1">
      <c r="A179" s="1103" t="s">
        <v>9</v>
      </c>
      <c r="B179" s="751">
        <f aca="true" t="shared" si="33" ref="B179:O179">SUM(B177:B178)</f>
        <v>0</v>
      </c>
      <c r="C179" s="751">
        <f t="shared" si="33"/>
        <v>0</v>
      </c>
      <c r="D179" s="751">
        <f t="shared" si="33"/>
        <v>0</v>
      </c>
      <c r="E179" s="751">
        <f t="shared" si="33"/>
        <v>258.06</v>
      </c>
      <c r="F179" s="751">
        <f t="shared" si="33"/>
        <v>67.42</v>
      </c>
      <c r="G179" s="751">
        <f t="shared" si="33"/>
        <v>41.32</v>
      </c>
      <c r="H179" s="751">
        <f t="shared" si="33"/>
        <v>0</v>
      </c>
      <c r="I179" s="751">
        <f t="shared" si="33"/>
        <v>0</v>
      </c>
      <c r="J179" s="751">
        <f t="shared" si="33"/>
        <v>0</v>
      </c>
      <c r="K179" s="751">
        <f t="shared" si="33"/>
        <v>0</v>
      </c>
      <c r="L179" s="751">
        <f t="shared" si="33"/>
        <v>0</v>
      </c>
      <c r="M179" s="751">
        <f t="shared" si="33"/>
        <v>126.6</v>
      </c>
      <c r="N179" s="751">
        <f t="shared" si="33"/>
        <v>135</v>
      </c>
      <c r="O179" s="751">
        <f t="shared" si="33"/>
        <v>64.8</v>
      </c>
      <c r="P179" s="754">
        <f>SUM(P178:P178)</f>
        <v>0</v>
      </c>
      <c r="Q179" s="1006"/>
      <c r="R179" s="1006"/>
      <c r="S179" s="1006"/>
      <c r="T179" s="1006"/>
      <c r="U179" s="1006"/>
    </row>
    <row r="180" spans="1:21" ht="12.75">
      <c r="A180" s="570"/>
      <c r="B180" s="97" t="s">
        <v>268</v>
      </c>
      <c r="C180" s="570"/>
      <c r="D180" s="570"/>
      <c r="E180" s="570"/>
      <c r="F180" s="570"/>
      <c r="G180" s="570"/>
      <c r="H180" s="570"/>
      <c r="I180" s="570"/>
      <c r="J180" s="577"/>
      <c r="K180" s="578"/>
      <c r="L180" s="578"/>
      <c r="M180" s="578"/>
      <c r="N180" s="570"/>
      <c r="O180" s="570"/>
      <c r="P180" s="570"/>
      <c r="Q180" s="991"/>
      <c r="R180" s="991"/>
      <c r="S180" s="991"/>
      <c r="T180" s="991"/>
      <c r="U180" s="991"/>
    </row>
    <row r="181" spans="1:21" ht="12.75" customHeight="1">
      <c r="A181" s="1468" t="s">
        <v>206</v>
      </c>
      <c r="B181" s="1482" t="s">
        <v>106</v>
      </c>
      <c r="C181" s="1483"/>
      <c r="D181" s="1483"/>
      <c r="E181" s="1484"/>
      <c r="F181" s="1485" t="s">
        <v>107</v>
      </c>
      <c r="G181" s="1486"/>
      <c r="H181" s="1486"/>
      <c r="I181" s="1486"/>
      <c r="J181" s="1486"/>
      <c r="K181" s="1486"/>
      <c r="L181" s="1486"/>
      <c r="M181" s="1487"/>
      <c r="N181" s="1485" t="s">
        <v>107</v>
      </c>
      <c r="O181" s="1486"/>
      <c r="P181" s="1487"/>
      <c r="Q181" s="1005"/>
      <c r="R181" s="1005"/>
      <c r="S181" s="1005"/>
      <c r="T181" s="1005"/>
      <c r="U181" s="1005"/>
    </row>
    <row r="182" spans="1:21" ht="45">
      <c r="A182" s="1469"/>
      <c r="B182" s="986" t="s">
        <v>18</v>
      </c>
      <c r="C182" s="986" t="s">
        <v>19</v>
      </c>
      <c r="D182" s="986" t="s">
        <v>11</v>
      </c>
      <c r="E182" s="986" t="s">
        <v>20</v>
      </c>
      <c r="F182" s="986" t="s">
        <v>15</v>
      </c>
      <c r="G182" s="986" t="s">
        <v>208</v>
      </c>
      <c r="H182" s="987" t="s">
        <v>13</v>
      </c>
      <c r="I182" s="987" t="s">
        <v>12</v>
      </c>
      <c r="J182" s="987" t="s">
        <v>21</v>
      </c>
      <c r="K182" s="987" t="s">
        <v>22</v>
      </c>
      <c r="L182" s="987" t="s">
        <v>209</v>
      </c>
      <c r="M182" s="986" t="s">
        <v>205</v>
      </c>
      <c r="N182" s="986" t="s">
        <v>1</v>
      </c>
      <c r="O182" s="986" t="s">
        <v>29</v>
      </c>
      <c r="P182" s="986" t="s">
        <v>210</v>
      </c>
      <c r="Q182" s="1005"/>
      <c r="R182" s="1005"/>
      <c r="S182" s="1005"/>
      <c r="T182" s="1005"/>
      <c r="U182" s="1005"/>
    </row>
    <row r="183" spans="1:21" ht="13.5" thickBot="1">
      <c r="A183" s="985" t="s">
        <v>8</v>
      </c>
      <c r="B183" s="1101">
        <v>0</v>
      </c>
      <c r="C183" s="1101">
        <v>0</v>
      </c>
      <c r="D183" s="1101">
        <v>0</v>
      </c>
      <c r="E183" s="1101">
        <v>46.78</v>
      </c>
      <c r="F183" s="1101">
        <v>18.5</v>
      </c>
      <c r="G183" s="1101">
        <v>16.3</v>
      </c>
      <c r="H183" s="1102">
        <v>0</v>
      </c>
      <c r="I183" s="1102">
        <v>0</v>
      </c>
      <c r="J183" s="1102">
        <v>0</v>
      </c>
      <c r="K183" s="1102">
        <v>0</v>
      </c>
      <c r="L183" s="1102">
        <v>0</v>
      </c>
      <c r="M183" s="1101">
        <v>70</v>
      </c>
      <c r="N183" s="1101">
        <v>21.6</v>
      </c>
      <c r="O183" s="1101">
        <v>32.4</v>
      </c>
      <c r="P183" s="1105">
        <v>0</v>
      </c>
      <c r="Q183" s="501"/>
      <c r="R183" s="501"/>
      <c r="S183" s="501"/>
      <c r="T183" s="501"/>
      <c r="U183" s="501"/>
    </row>
    <row r="184" spans="1:21" ht="13.5" thickBot="1">
      <c r="A184" s="1103" t="s">
        <v>9</v>
      </c>
      <c r="B184" s="751">
        <f aca="true" t="shared" si="34" ref="B184:O184">SUM(B183:B183)</f>
        <v>0</v>
      </c>
      <c r="C184" s="751">
        <f t="shared" si="34"/>
        <v>0</v>
      </c>
      <c r="D184" s="751">
        <f t="shared" si="34"/>
        <v>0</v>
      </c>
      <c r="E184" s="751">
        <f t="shared" si="34"/>
        <v>46.78</v>
      </c>
      <c r="F184" s="751">
        <f t="shared" si="34"/>
        <v>18.5</v>
      </c>
      <c r="G184" s="751">
        <f t="shared" si="34"/>
        <v>16.3</v>
      </c>
      <c r="H184" s="751">
        <f t="shared" si="34"/>
        <v>0</v>
      </c>
      <c r="I184" s="751">
        <f t="shared" si="34"/>
        <v>0</v>
      </c>
      <c r="J184" s="751">
        <f t="shared" si="34"/>
        <v>0</v>
      </c>
      <c r="K184" s="751">
        <f t="shared" si="34"/>
        <v>0</v>
      </c>
      <c r="L184" s="751">
        <f t="shared" si="34"/>
        <v>0</v>
      </c>
      <c r="M184" s="751">
        <f t="shared" si="34"/>
        <v>70</v>
      </c>
      <c r="N184" s="751">
        <f t="shared" si="34"/>
        <v>21.6</v>
      </c>
      <c r="O184" s="751">
        <f t="shared" si="34"/>
        <v>32.4</v>
      </c>
      <c r="P184" s="754">
        <f>SUM(P183:P183)</f>
        <v>0</v>
      </c>
      <c r="Q184" s="1006"/>
      <c r="R184" s="1006"/>
      <c r="S184" s="1006"/>
      <c r="T184" s="1006"/>
      <c r="U184" s="1006"/>
    </row>
    <row r="185" spans="1:22" ht="30.75" customHeight="1">
      <c r="A185" s="570"/>
      <c r="B185" s="97" t="s">
        <v>269</v>
      </c>
      <c r="C185" s="570"/>
      <c r="D185" s="570"/>
      <c r="E185" s="570"/>
      <c r="F185" s="570"/>
      <c r="G185" s="570"/>
      <c r="H185" s="570"/>
      <c r="I185" s="570"/>
      <c r="J185" s="577"/>
      <c r="K185" s="578"/>
      <c r="L185" s="578"/>
      <c r="M185" s="578"/>
      <c r="N185" s="570"/>
      <c r="O185" s="570"/>
      <c r="P185" s="570"/>
      <c r="Q185" s="991"/>
      <c r="R185" s="991"/>
      <c r="S185" s="991"/>
      <c r="T185" s="991"/>
      <c r="U185" s="991"/>
      <c r="V185" s="570"/>
    </row>
    <row r="186" spans="1:21" ht="12.75" customHeight="1">
      <c r="A186" s="1468" t="s">
        <v>206</v>
      </c>
      <c r="B186" s="1482" t="s">
        <v>106</v>
      </c>
      <c r="C186" s="1483"/>
      <c r="D186" s="1483"/>
      <c r="E186" s="1484"/>
      <c r="F186" s="1485" t="s">
        <v>107</v>
      </c>
      <c r="G186" s="1486"/>
      <c r="H186" s="1486"/>
      <c r="I186" s="1486"/>
      <c r="J186" s="1486"/>
      <c r="K186" s="1486"/>
      <c r="L186" s="1486"/>
      <c r="M186" s="1487"/>
      <c r="N186" s="1485" t="s">
        <v>107</v>
      </c>
      <c r="O186" s="1486"/>
      <c r="P186" s="1487"/>
      <c r="Q186" s="1005"/>
      <c r="R186" s="1005"/>
      <c r="S186" s="1005"/>
      <c r="T186" s="1005"/>
      <c r="U186" s="1005"/>
    </row>
    <row r="187" spans="1:21" ht="45">
      <c r="A187" s="1469"/>
      <c r="B187" s="986" t="s">
        <v>18</v>
      </c>
      <c r="C187" s="986" t="s">
        <v>19</v>
      </c>
      <c r="D187" s="986" t="s">
        <v>11</v>
      </c>
      <c r="E187" s="986" t="s">
        <v>20</v>
      </c>
      <c r="F187" s="986" t="s">
        <v>15</v>
      </c>
      <c r="G187" s="986" t="s">
        <v>208</v>
      </c>
      <c r="H187" s="987" t="s">
        <v>13</v>
      </c>
      <c r="I187" s="987" t="s">
        <v>12</v>
      </c>
      <c r="J187" s="987" t="s">
        <v>21</v>
      </c>
      <c r="K187" s="987" t="s">
        <v>22</v>
      </c>
      <c r="L187" s="987" t="s">
        <v>209</v>
      </c>
      <c r="M187" s="986" t="s">
        <v>205</v>
      </c>
      <c r="N187" s="986" t="s">
        <v>1</v>
      </c>
      <c r="O187" s="986" t="s">
        <v>29</v>
      </c>
      <c r="P187" s="986" t="s">
        <v>210</v>
      </c>
      <c r="Q187" s="1005"/>
      <c r="R187" s="1005"/>
      <c r="S187" s="1005"/>
      <c r="T187" s="1005"/>
      <c r="U187" s="1005"/>
    </row>
    <row r="188" spans="1:21" ht="13.5" thickBot="1">
      <c r="A188" s="985" t="s">
        <v>8</v>
      </c>
      <c r="B188" s="1101">
        <v>0</v>
      </c>
      <c r="C188" s="1101">
        <v>0</v>
      </c>
      <c r="D188" s="1101">
        <v>44.7</v>
      </c>
      <c r="E188" s="1101">
        <v>67.9</v>
      </c>
      <c r="F188" s="1101">
        <v>44.46</v>
      </c>
      <c r="G188" s="1101">
        <v>16.09</v>
      </c>
      <c r="H188" s="1102">
        <v>0</v>
      </c>
      <c r="I188" s="1102">
        <v>0</v>
      </c>
      <c r="J188" s="1102">
        <v>0</v>
      </c>
      <c r="K188" s="1102">
        <v>0</v>
      </c>
      <c r="L188" s="1102">
        <v>0</v>
      </c>
      <c r="M188" s="1101">
        <v>118.8</v>
      </c>
      <c r="N188" s="1101">
        <v>74.48</v>
      </c>
      <c r="O188" s="1101">
        <v>61.2</v>
      </c>
      <c r="P188" s="1105">
        <v>0</v>
      </c>
      <c r="Q188" s="501"/>
      <c r="R188" s="501"/>
      <c r="S188" s="501"/>
      <c r="T188" s="501"/>
      <c r="U188" s="501"/>
    </row>
    <row r="189" spans="1:21" ht="13.5" thickBot="1">
      <c r="A189" s="468" t="s">
        <v>9</v>
      </c>
      <c r="B189" s="768">
        <f aca="true" t="shared" si="35" ref="B189:O189">SUM(B188:B188)</f>
        <v>0</v>
      </c>
      <c r="C189" s="768">
        <f t="shared" si="35"/>
        <v>0</v>
      </c>
      <c r="D189" s="768">
        <f t="shared" si="35"/>
        <v>44.7</v>
      </c>
      <c r="E189" s="768">
        <f t="shared" si="35"/>
        <v>67.9</v>
      </c>
      <c r="F189" s="768">
        <f t="shared" si="35"/>
        <v>44.46</v>
      </c>
      <c r="G189" s="768">
        <f t="shared" si="35"/>
        <v>16.09</v>
      </c>
      <c r="H189" s="768">
        <f t="shared" si="35"/>
        <v>0</v>
      </c>
      <c r="I189" s="768">
        <f t="shared" si="35"/>
        <v>0</v>
      </c>
      <c r="J189" s="768">
        <f t="shared" si="35"/>
        <v>0</v>
      </c>
      <c r="K189" s="768">
        <f t="shared" si="35"/>
        <v>0</v>
      </c>
      <c r="L189" s="768">
        <f t="shared" si="35"/>
        <v>0</v>
      </c>
      <c r="M189" s="768">
        <f t="shared" si="35"/>
        <v>118.8</v>
      </c>
      <c r="N189" s="768">
        <f t="shared" si="35"/>
        <v>74.48</v>
      </c>
      <c r="O189" s="768">
        <f t="shared" si="35"/>
        <v>61.2</v>
      </c>
      <c r="P189" s="1104">
        <f>SUM(P188:P188)</f>
        <v>0</v>
      </c>
      <c r="Q189" s="1006"/>
      <c r="R189" s="1006"/>
      <c r="S189" s="1006"/>
      <c r="T189" s="1006"/>
      <c r="U189" s="1006"/>
    </row>
    <row r="190" spans="1:22" ht="12.75">
      <c r="A190" s="570"/>
      <c r="B190" s="97" t="s">
        <v>270</v>
      </c>
      <c r="C190" s="570"/>
      <c r="D190" s="570"/>
      <c r="E190" s="570"/>
      <c r="F190" s="570"/>
      <c r="G190" s="570"/>
      <c r="H190" s="570"/>
      <c r="I190" s="570"/>
      <c r="J190" s="577"/>
      <c r="K190" s="578"/>
      <c r="L190" s="578"/>
      <c r="M190" s="578"/>
      <c r="N190" s="570"/>
      <c r="O190" s="570"/>
      <c r="P190" s="570"/>
      <c r="Q190" s="991"/>
      <c r="R190" s="991"/>
      <c r="S190" s="991"/>
      <c r="T190" s="991"/>
      <c r="U190" s="991"/>
      <c r="V190" s="570"/>
    </row>
    <row r="191" spans="1:21" ht="12.75" customHeight="1">
      <c r="A191" s="1468" t="s">
        <v>206</v>
      </c>
      <c r="B191" s="1482" t="s">
        <v>106</v>
      </c>
      <c r="C191" s="1483"/>
      <c r="D191" s="1483"/>
      <c r="E191" s="1484"/>
      <c r="F191" s="1485" t="s">
        <v>107</v>
      </c>
      <c r="G191" s="1486"/>
      <c r="H191" s="1486"/>
      <c r="I191" s="1486"/>
      <c r="J191" s="1486"/>
      <c r="K191" s="1486"/>
      <c r="L191" s="1486"/>
      <c r="M191" s="1487"/>
      <c r="N191" s="1485" t="s">
        <v>107</v>
      </c>
      <c r="O191" s="1486"/>
      <c r="P191" s="1487"/>
      <c r="Q191" s="1005"/>
      <c r="R191" s="1005"/>
      <c r="S191" s="1005"/>
      <c r="T191" s="1005"/>
      <c r="U191" s="1005"/>
    </row>
    <row r="192" spans="1:21" ht="45">
      <c r="A192" s="1469"/>
      <c r="B192" s="986" t="s">
        <v>18</v>
      </c>
      <c r="C192" s="986" t="s">
        <v>19</v>
      </c>
      <c r="D192" s="986" t="s">
        <v>11</v>
      </c>
      <c r="E192" s="986" t="s">
        <v>20</v>
      </c>
      <c r="F192" s="986" t="s">
        <v>15</v>
      </c>
      <c r="G192" s="986" t="s">
        <v>208</v>
      </c>
      <c r="H192" s="987" t="s">
        <v>13</v>
      </c>
      <c r="I192" s="987" t="s">
        <v>12</v>
      </c>
      <c r="J192" s="987" t="s">
        <v>21</v>
      </c>
      <c r="K192" s="987" t="s">
        <v>22</v>
      </c>
      <c r="L192" s="987" t="s">
        <v>209</v>
      </c>
      <c r="M192" s="986" t="s">
        <v>205</v>
      </c>
      <c r="N192" s="986" t="s">
        <v>1</v>
      </c>
      <c r="O192" s="986" t="s">
        <v>29</v>
      </c>
      <c r="P192" s="986" t="s">
        <v>210</v>
      </c>
      <c r="Q192" s="1005"/>
      <c r="R192" s="1005"/>
      <c r="S192" s="1005"/>
      <c r="T192" s="1005"/>
      <c r="U192" s="1005"/>
    </row>
    <row r="193" spans="1:21" ht="13.5" thickBot="1">
      <c r="A193" s="985" t="s">
        <v>8</v>
      </c>
      <c r="B193" s="1101">
        <v>23</v>
      </c>
      <c r="C193" s="1101">
        <v>0</v>
      </c>
      <c r="D193" s="1101">
        <v>0</v>
      </c>
      <c r="E193" s="1101">
        <v>35.73</v>
      </c>
      <c r="F193" s="1101">
        <v>14.02</v>
      </c>
      <c r="G193" s="1101">
        <v>8.79</v>
      </c>
      <c r="H193" s="1102">
        <v>0</v>
      </c>
      <c r="I193" s="1102">
        <v>0</v>
      </c>
      <c r="J193" s="1102">
        <v>0</v>
      </c>
      <c r="K193" s="1102">
        <v>0</v>
      </c>
      <c r="L193" s="1102">
        <v>0</v>
      </c>
      <c r="M193" s="1101">
        <v>60.89</v>
      </c>
      <c r="N193" s="1101">
        <v>29.7</v>
      </c>
      <c r="O193" s="1101">
        <v>39.6</v>
      </c>
      <c r="P193" s="1105">
        <v>0</v>
      </c>
      <c r="Q193" s="501"/>
      <c r="R193" s="501"/>
      <c r="S193" s="501"/>
      <c r="T193" s="501"/>
      <c r="U193" s="501"/>
    </row>
    <row r="194" spans="1:21" ht="13.5" thickBot="1">
      <c r="A194" s="1103" t="s">
        <v>9</v>
      </c>
      <c r="B194" s="751">
        <f aca="true" t="shared" si="36" ref="B194:O194">SUM(B193:B193)</f>
        <v>23</v>
      </c>
      <c r="C194" s="751">
        <f t="shared" si="36"/>
        <v>0</v>
      </c>
      <c r="D194" s="751">
        <f t="shared" si="36"/>
        <v>0</v>
      </c>
      <c r="E194" s="751">
        <f t="shared" si="36"/>
        <v>35.73</v>
      </c>
      <c r="F194" s="751">
        <f t="shared" si="36"/>
        <v>14.02</v>
      </c>
      <c r="G194" s="751">
        <f t="shared" si="36"/>
        <v>8.79</v>
      </c>
      <c r="H194" s="751">
        <f t="shared" si="36"/>
        <v>0</v>
      </c>
      <c r="I194" s="751">
        <f t="shared" si="36"/>
        <v>0</v>
      </c>
      <c r="J194" s="751">
        <f t="shared" si="36"/>
        <v>0</v>
      </c>
      <c r="K194" s="751">
        <f t="shared" si="36"/>
        <v>0</v>
      </c>
      <c r="L194" s="751">
        <f t="shared" si="36"/>
        <v>0</v>
      </c>
      <c r="M194" s="751">
        <f t="shared" si="36"/>
        <v>60.89</v>
      </c>
      <c r="N194" s="751">
        <f t="shared" si="36"/>
        <v>29.7</v>
      </c>
      <c r="O194" s="751">
        <f t="shared" si="36"/>
        <v>39.6</v>
      </c>
      <c r="P194" s="754">
        <f>SUM(P193)</f>
        <v>0</v>
      </c>
      <c r="Q194" s="1006"/>
      <c r="R194" s="1006"/>
      <c r="S194" s="1006"/>
      <c r="T194" s="1006"/>
      <c r="U194" s="1006"/>
    </row>
    <row r="195" spans="1:22" ht="12.75">
      <c r="A195" s="570"/>
      <c r="B195" s="97" t="s">
        <v>271</v>
      </c>
      <c r="C195" s="570"/>
      <c r="D195" s="570"/>
      <c r="E195" s="570"/>
      <c r="F195" s="570"/>
      <c r="G195" s="570"/>
      <c r="H195" s="570"/>
      <c r="I195" s="570"/>
      <c r="J195" s="577"/>
      <c r="K195" s="578"/>
      <c r="L195" s="578"/>
      <c r="M195" s="578"/>
      <c r="N195" s="570"/>
      <c r="O195" s="570"/>
      <c r="P195" s="570"/>
      <c r="Q195" s="991"/>
      <c r="R195" s="991"/>
      <c r="S195" s="991"/>
      <c r="T195" s="991"/>
      <c r="U195" s="991"/>
      <c r="V195" s="570"/>
    </row>
    <row r="196" spans="1:21" ht="12.75" customHeight="1">
      <c r="A196" s="1468" t="s">
        <v>206</v>
      </c>
      <c r="B196" s="1482" t="s">
        <v>106</v>
      </c>
      <c r="C196" s="1483"/>
      <c r="D196" s="1483"/>
      <c r="E196" s="1484"/>
      <c r="F196" s="1485" t="s">
        <v>107</v>
      </c>
      <c r="G196" s="1486"/>
      <c r="H196" s="1486"/>
      <c r="I196" s="1486"/>
      <c r="J196" s="1486"/>
      <c r="K196" s="1486"/>
      <c r="L196" s="1486"/>
      <c r="M196" s="1487"/>
      <c r="N196" s="1485" t="s">
        <v>207</v>
      </c>
      <c r="O196" s="1486"/>
      <c r="P196" s="1487"/>
      <c r="Q196" s="1005"/>
      <c r="R196" s="1005"/>
      <c r="S196" s="1005"/>
      <c r="T196" s="1005"/>
      <c r="U196" s="1005"/>
    </row>
    <row r="197" spans="1:21" ht="45">
      <c r="A197" s="1469"/>
      <c r="B197" s="986" t="s">
        <v>18</v>
      </c>
      <c r="C197" s="986" t="s">
        <v>19</v>
      </c>
      <c r="D197" s="986" t="s">
        <v>11</v>
      </c>
      <c r="E197" s="986" t="s">
        <v>20</v>
      </c>
      <c r="F197" s="986" t="s">
        <v>15</v>
      </c>
      <c r="G197" s="986" t="s">
        <v>208</v>
      </c>
      <c r="H197" s="987" t="s">
        <v>13</v>
      </c>
      <c r="I197" s="987" t="s">
        <v>12</v>
      </c>
      <c r="J197" s="987" t="s">
        <v>21</v>
      </c>
      <c r="K197" s="987" t="s">
        <v>22</v>
      </c>
      <c r="L197" s="987" t="s">
        <v>209</v>
      </c>
      <c r="M197" s="986" t="s">
        <v>205</v>
      </c>
      <c r="N197" s="986" t="s">
        <v>1</v>
      </c>
      <c r="O197" s="986" t="s">
        <v>29</v>
      </c>
      <c r="P197" s="986" t="s">
        <v>210</v>
      </c>
      <c r="Q197" s="1005"/>
      <c r="R197" s="1005"/>
      <c r="S197" s="1005"/>
      <c r="T197" s="1005"/>
      <c r="U197" s="1005"/>
    </row>
    <row r="198" spans="1:21" ht="13.5" thickBot="1">
      <c r="A198" s="985" t="s">
        <v>8</v>
      </c>
      <c r="B198" s="1101">
        <v>0</v>
      </c>
      <c r="C198" s="1101">
        <v>0</v>
      </c>
      <c r="D198" s="1101">
        <v>4.98</v>
      </c>
      <c r="E198" s="1101">
        <v>158.15</v>
      </c>
      <c r="F198" s="1101">
        <v>37.96</v>
      </c>
      <c r="G198" s="1101">
        <v>21.78</v>
      </c>
      <c r="H198" s="1102">
        <v>0</v>
      </c>
      <c r="I198" s="1102">
        <v>0</v>
      </c>
      <c r="J198" s="1102">
        <v>0</v>
      </c>
      <c r="K198" s="1102">
        <v>0</v>
      </c>
      <c r="L198" s="1102">
        <v>83</v>
      </c>
      <c r="M198" s="1101">
        <v>52</v>
      </c>
      <c r="N198" s="1101">
        <v>120.88</v>
      </c>
      <c r="O198" s="1101">
        <v>82.8</v>
      </c>
      <c r="Q198" s="501"/>
      <c r="R198" s="501"/>
      <c r="S198" s="501"/>
      <c r="T198" s="501"/>
      <c r="U198" s="501"/>
    </row>
    <row r="199" spans="1:21" ht="13.5" thickBot="1">
      <c r="A199" s="1103" t="s">
        <v>9</v>
      </c>
      <c r="B199" s="751">
        <f aca="true" t="shared" si="37" ref="B199:O199">SUM(B198:B198)</f>
        <v>0</v>
      </c>
      <c r="C199" s="751">
        <f t="shared" si="37"/>
        <v>0</v>
      </c>
      <c r="D199" s="751">
        <f t="shared" si="37"/>
        <v>4.98</v>
      </c>
      <c r="E199" s="751">
        <f t="shared" si="37"/>
        <v>158.15</v>
      </c>
      <c r="F199" s="751">
        <f t="shared" si="37"/>
        <v>37.96</v>
      </c>
      <c r="G199" s="751">
        <f t="shared" si="37"/>
        <v>21.78</v>
      </c>
      <c r="H199" s="751">
        <f t="shared" si="37"/>
        <v>0</v>
      </c>
      <c r="I199" s="751">
        <f t="shared" si="37"/>
        <v>0</v>
      </c>
      <c r="J199" s="751">
        <f t="shared" si="37"/>
        <v>0</v>
      </c>
      <c r="K199" s="751">
        <f t="shared" si="37"/>
        <v>0</v>
      </c>
      <c r="L199" s="751">
        <f t="shared" si="37"/>
        <v>83</v>
      </c>
      <c r="M199" s="751">
        <f t="shared" si="37"/>
        <v>52</v>
      </c>
      <c r="N199" s="751">
        <f t="shared" si="37"/>
        <v>120.88</v>
      </c>
      <c r="O199" s="751">
        <f t="shared" si="37"/>
        <v>82.8</v>
      </c>
      <c r="P199" s="754">
        <f>SUM(P193:P193)</f>
        <v>0</v>
      </c>
      <c r="Q199" s="1006"/>
      <c r="R199" s="1006"/>
      <c r="S199" s="1006"/>
      <c r="T199" s="1006"/>
      <c r="U199" s="1006"/>
    </row>
    <row r="200" spans="1:21" ht="12.75">
      <c r="A200" s="570"/>
      <c r="B200" s="97" t="s">
        <v>272</v>
      </c>
      <c r="C200" s="570"/>
      <c r="D200" s="570"/>
      <c r="E200" s="570"/>
      <c r="F200" s="570"/>
      <c r="G200" s="570"/>
      <c r="H200" s="570"/>
      <c r="I200" s="570"/>
      <c r="J200" s="577"/>
      <c r="K200" s="578"/>
      <c r="L200" s="578"/>
      <c r="M200" s="578"/>
      <c r="N200" s="570"/>
      <c r="O200" s="570"/>
      <c r="P200" s="570"/>
      <c r="Q200" s="991"/>
      <c r="R200" s="991"/>
      <c r="S200" s="991"/>
      <c r="T200" s="991"/>
      <c r="U200" s="991"/>
    </row>
    <row r="201" spans="1:21" ht="12.75" customHeight="1">
      <c r="A201" s="1468" t="s">
        <v>206</v>
      </c>
      <c r="B201" s="1482" t="s">
        <v>106</v>
      </c>
      <c r="C201" s="1483"/>
      <c r="D201" s="1483"/>
      <c r="E201" s="1484"/>
      <c r="F201" s="1485" t="s">
        <v>107</v>
      </c>
      <c r="G201" s="1486"/>
      <c r="H201" s="1486"/>
      <c r="I201" s="1486"/>
      <c r="J201" s="1486"/>
      <c r="K201" s="1486"/>
      <c r="L201" s="1486"/>
      <c r="M201" s="1487"/>
      <c r="N201" s="1485" t="s">
        <v>107</v>
      </c>
      <c r="O201" s="1486"/>
      <c r="P201" s="1487"/>
      <c r="Q201" s="1005"/>
      <c r="R201" s="1005"/>
      <c r="S201" s="1005"/>
      <c r="T201" s="1005"/>
      <c r="U201" s="1005"/>
    </row>
    <row r="202" spans="1:21" ht="45">
      <c r="A202" s="1469"/>
      <c r="B202" s="986" t="s">
        <v>18</v>
      </c>
      <c r="C202" s="986" t="s">
        <v>19</v>
      </c>
      <c r="D202" s="986" t="s">
        <v>11</v>
      </c>
      <c r="E202" s="986" t="s">
        <v>20</v>
      </c>
      <c r="F202" s="986" t="s">
        <v>15</v>
      </c>
      <c r="G202" s="986" t="s">
        <v>208</v>
      </c>
      <c r="H202" s="987" t="s">
        <v>13</v>
      </c>
      <c r="I202" s="987" t="s">
        <v>12</v>
      </c>
      <c r="J202" s="987" t="s">
        <v>21</v>
      </c>
      <c r="K202" s="987" t="s">
        <v>22</v>
      </c>
      <c r="L202" s="987" t="s">
        <v>209</v>
      </c>
      <c r="M202" s="986" t="s">
        <v>205</v>
      </c>
      <c r="N202" s="986" t="s">
        <v>1</v>
      </c>
      <c r="O202" s="986" t="s">
        <v>29</v>
      </c>
      <c r="P202" s="986" t="s">
        <v>210</v>
      </c>
      <c r="Q202" s="1005"/>
      <c r="R202" s="1005"/>
      <c r="S202" s="1005"/>
      <c r="T202" s="1005"/>
      <c r="U202" s="1005"/>
    </row>
    <row r="203" spans="1:21" ht="13.5" thickBot="1">
      <c r="A203" s="985" t="s">
        <v>8</v>
      </c>
      <c r="B203" s="1101">
        <v>0</v>
      </c>
      <c r="C203" s="1101">
        <v>0</v>
      </c>
      <c r="D203" s="1101">
        <v>0</v>
      </c>
      <c r="E203" s="1101">
        <v>32</v>
      </c>
      <c r="F203" s="1101">
        <v>17</v>
      </c>
      <c r="G203" s="1101">
        <v>29.8</v>
      </c>
      <c r="H203" s="1102">
        <v>0</v>
      </c>
      <c r="I203" s="1102">
        <v>0</v>
      </c>
      <c r="J203" s="1102">
        <v>0</v>
      </c>
      <c r="K203" s="1102">
        <v>0</v>
      </c>
      <c r="L203" s="1102">
        <v>0</v>
      </c>
      <c r="M203" s="1101">
        <v>94.8</v>
      </c>
      <c r="N203" s="1101">
        <v>17.28</v>
      </c>
      <c r="O203" s="1101">
        <v>52</v>
      </c>
      <c r="P203" s="1105">
        <v>0</v>
      </c>
      <c r="Q203" s="501"/>
      <c r="R203" s="501"/>
      <c r="S203" s="501"/>
      <c r="T203" s="501"/>
      <c r="U203" s="501"/>
    </row>
    <row r="204" spans="1:21" ht="13.5" thickBot="1">
      <c r="A204" s="1103" t="s">
        <v>9</v>
      </c>
      <c r="B204" s="751">
        <f aca="true" t="shared" si="38" ref="B204:O204">SUM(B203:B203)</f>
        <v>0</v>
      </c>
      <c r="C204" s="751">
        <f t="shared" si="38"/>
        <v>0</v>
      </c>
      <c r="D204" s="751">
        <f t="shared" si="38"/>
        <v>0</v>
      </c>
      <c r="E204" s="751">
        <f t="shared" si="38"/>
        <v>32</v>
      </c>
      <c r="F204" s="751">
        <f t="shared" si="38"/>
        <v>17</v>
      </c>
      <c r="G204" s="751">
        <f t="shared" si="38"/>
        <v>29.8</v>
      </c>
      <c r="H204" s="751">
        <f t="shared" si="38"/>
        <v>0</v>
      </c>
      <c r="I204" s="751">
        <f t="shared" si="38"/>
        <v>0</v>
      </c>
      <c r="J204" s="751">
        <f t="shared" si="38"/>
        <v>0</v>
      </c>
      <c r="K204" s="751">
        <f t="shared" si="38"/>
        <v>0</v>
      </c>
      <c r="L204" s="751">
        <f t="shared" si="38"/>
        <v>0</v>
      </c>
      <c r="M204" s="751">
        <f t="shared" si="38"/>
        <v>94.8</v>
      </c>
      <c r="N204" s="751">
        <f t="shared" si="38"/>
        <v>17.28</v>
      </c>
      <c r="O204" s="751">
        <f t="shared" si="38"/>
        <v>52</v>
      </c>
      <c r="P204" s="754">
        <f>SUM(P203:P203)</f>
        <v>0</v>
      </c>
      <c r="Q204" s="1006"/>
      <c r="R204" s="1006"/>
      <c r="S204" s="1006"/>
      <c r="T204" s="1006"/>
      <c r="U204" s="1006"/>
    </row>
    <row r="205" spans="1:22" ht="12.75">
      <c r="A205" s="570"/>
      <c r="B205" s="97" t="s">
        <v>273</v>
      </c>
      <c r="C205" s="570"/>
      <c r="D205" s="570"/>
      <c r="E205" s="570"/>
      <c r="F205" s="570"/>
      <c r="G205" s="570"/>
      <c r="H205" s="570"/>
      <c r="I205" s="570"/>
      <c r="J205" s="577"/>
      <c r="K205" s="578"/>
      <c r="L205" s="578"/>
      <c r="M205" s="578"/>
      <c r="N205" s="570"/>
      <c r="O205" s="570"/>
      <c r="P205" s="570"/>
      <c r="Q205" s="991"/>
      <c r="R205" s="991"/>
      <c r="S205" s="991"/>
      <c r="T205" s="991"/>
      <c r="U205" s="991"/>
      <c r="V205" s="570"/>
    </row>
    <row r="206" spans="1:21" ht="12.75" customHeight="1">
      <c r="A206" s="1468" t="s">
        <v>206</v>
      </c>
      <c r="B206" s="1482" t="s">
        <v>106</v>
      </c>
      <c r="C206" s="1483"/>
      <c r="D206" s="1483"/>
      <c r="E206" s="1484"/>
      <c r="F206" s="1485" t="s">
        <v>107</v>
      </c>
      <c r="G206" s="1486"/>
      <c r="H206" s="1486"/>
      <c r="I206" s="1486"/>
      <c r="J206" s="1486"/>
      <c r="K206" s="1486"/>
      <c r="L206" s="1486"/>
      <c r="M206" s="1487"/>
      <c r="N206" s="1485" t="s">
        <v>107</v>
      </c>
      <c r="O206" s="1486"/>
      <c r="P206" s="1487"/>
      <c r="Q206" s="1005"/>
      <c r="R206" s="1005"/>
      <c r="S206" s="1005"/>
      <c r="T206" s="1005"/>
      <c r="U206" s="1005"/>
    </row>
    <row r="207" spans="1:21" ht="45">
      <c r="A207" s="1469"/>
      <c r="B207" s="986" t="s">
        <v>18</v>
      </c>
      <c r="C207" s="986" t="s">
        <v>19</v>
      </c>
      <c r="D207" s="986" t="s">
        <v>11</v>
      </c>
      <c r="E207" s="986" t="s">
        <v>20</v>
      </c>
      <c r="F207" s="986" t="s">
        <v>15</v>
      </c>
      <c r="G207" s="986" t="s">
        <v>208</v>
      </c>
      <c r="H207" s="987" t="s">
        <v>13</v>
      </c>
      <c r="I207" s="987" t="s">
        <v>12</v>
      </c>
      <c r="J207" s="987" t="s">
        <v>21</v>
      </c>
      <c r="K207" s="987" t="s">
        <v>22</v>
      </c>
      <c r="L207" s="987" t="s">
        <v>209</v>
      </c>
      <c r="M207" s="986" t="s">
        <v>205</v>
      </c>
      <c r="N207" s="986" t="s">
        <v>1</v>
      </c>
      <c r="O207" s="986" t="s">
        <v>29</v>
      </c>
      <c r="P207" s="986" t="s">
        <v>210</v>
      </c>
      <c r="Q207" s="1005"/>
      <c r="R207" s="1005"/>
      <c r="S207" s="1005"/>
      <c r="T207" s="1005"/>
      <c r="U207" s="1005"/>
    </row>
    <row r="208" spans="1:21" ht="13.5" thickBot="1">
      <c r="A208" s="985" t="s">
        <v>8</v>
      </c>
      <c r="B208" s="1101">
        <v>0</v>
      </c>
      <c r="C208" s="1101">
        <v>0</v>
      </c>
      <c r="D208" s="1101">
        <v>11.1</v>
      </c>
      <c r="E208" s="1101">
        <v>239.6</v>
      </c>
      <c r="F208" s="1101">
        <v>80.4</v>
      </c>
      <c r="G208" s="1101">
        <v>25.4</v>
      </c>
      <c r="H208" s="1102">
        <v>0</v>
      </c>
      <c r="I208" s="1102">
        <v>0</v>
      </c>
      <c r="J208" s="1102">
        <v>0</v>
      </c>
      <c r="K208" s="1102">
        <v>0</v>
      </c>
      <c r="L208" s="1102">
        <v>0</v>
      </c>
      <c r="M208" s="1101">
        <v>77.6</v>
      </c>
      <c r="N208" s="1101">
        <v>161.8</v>
      </c>
      <c r="O208" s="1101">
        <v>131.2</v>
      </c>
      <c r="P208" s="1105">
        <v>0</v>
      </c>
      <c r="Q208" s="501"/>
      <c r="R208" s="501"/>
      <c r="S208" s="501"/>
      <c r="T208" s="501"/>
      <c r="U208" s="501"/>
    </row>
    <row r="209" spans="1:21" ht="13.5" thickBot="1">
      <c r="A209" s="1103" t="s">
        <v>9</v>
      </c>
      <c r="B209" s="751">
        <f aca="true" t="shared" si="39" ref="B209:O209">SUM(B208:B208)</f>
        <v>0</v>
      </c>
      <c r="C209" s="751">
        <f t="shared" si="39"/>
        <v>0</v>
      </c>
      <c r="D209" s="751">
        <f t="shared" si="39"/>
        <v>11.1</v>
      </c>
      <c r="E209" s="751">
        <f t="shared" si="39"/>
        <v>239.6</v>
      </c>
      <c r="F209" s="751">
        <f t="shared" si="39"/>
        <v>80.4</v>
      </c>
      <c r="G209" s="751">
        <f t="shared" si="39"/>
        <v>25.4</v>
      </c>
      <c r="H209" s="751">
        <f t="shared" si="39"/>
        <v>0</v>
      </c>
      <c r="I209" s="751">
        <f t="shared" si="39"/>
        <v>0</v>
      </c>
      <c r="J209" s="751">
        <f t="shared" si="39"/>
        <v>0</v>
      </c>
      <c r="K209" s="751">
        <f t="shared" si="39"/>
        <v>0</v>
      </c>
      <c r="L209" s="751">
        <f t="shared" si="39"/>
        <v>0</v>
      </c>
      <c r="M209" s="751">
        <f t="shared" si="39"/>
        <v>77.6</v>
      </c>
      <c r="N209" s="751">
        <f t="shared" si="39"/>
        <v>161.8</v>
      </c>
      <c r="O209" s="751">
        <f t="shared" si="39"/>
        <v>131.2</v>
      </c>
      <c r="P209" s="754">
        <f>SUM(P208:P208)</f>
        <v>0</v>
      </c>
      <c r="Q209" s="1006"/>
      <c r="R209" s="1006"/>
      <c r="S209" s="1006"/>
      <c r="T209" s="1006"/>
      <c r="U209" s="1006"/>
    </row>
    <row r="210" spans="1:21" ht="12.75">
      <c r="A210" s="42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0"/>
      <c r="Q210" s="991"/>
      <c r="R210" s="991"/>
      <c r="S210" s="991"/>
      <c r="T210" s="991"/>
      <c r="U210" s="991"/>
    </row>
    <row r="211" spans="1:21" ht="12.75">
      <c r="A211" s="42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0"/>
      <c r="Q211" s="991"/>
      <c r="R211" s="991"/>
      <c r="S211" s="991"/>
      <c r="T211" s="991"/>
      <c r="U211" s="991"/>
    </row>
    <row r="212" spans="1:21" ht="22.5" customHeight="1" thickBot="1">
      <c r="A212" s="1477" t="s">
        <v>243</v>
      </c>
      <c r="B212" s="1477"/>
      <c r="C212" s="1477"/>
      <c r="D212" s="1477"/>
      <c r="E212" s="1477"/>
      <c r="F212" s="1477"/>
      <c r="G212" s="1477"/>
      <c r="H212" s="1477"/>
      <c r="I212" s="1477"/>
      <c r="J212" s="1477"/>
      <c r="K212" s="1477"/>
      <c r="L212" s="1477"/>
      <c r="M212" s="1477"/>
      <c r="N212" s="1477"/>
      <c r="O212" s="1477"/>
      <c r="P212" s="1477"/>
      <c r="Q212" s="991"/>
      <c r="R212" s="991"/>
      <c r="S212" s="991"/>
      <c r="T212" s="991"/>
      <c r="U212" s="991"/>
    </row>
    <row r="213" spans="1:21" ht="12.75" customHeight="1">
      <c r="A213" s="1506" t="s">
        <v>275</v>
      </c>
      <c r="B213" s="1488" t="s">
        <v>106</v>
      </c>
      <c r="C213" s="1489"/>
      <c r="D213" s="1489"/>
      <c r="E213" s="1490"/>
      <c r="F213" s="1508" t="s">
        <v>107</v>
      </c>
      <c r="G213" s="1509"/>
      <c r="H213" s="1509"/>
      <c r="I213" s="1509"/>
      <c r="J213" s="1509"/>
      <c r="K213" s="1509"/>
      <c r="L213" s="1509"/>
      <c r="M213" s="1510"/>
      <c r="N213" s="1508" t="s">
        <v>107</v>
      </c>
      <c r="O213" s="1509"/>
      <c r="P213" s="1511"/>
      <c r="Q213" s="1005"/>
      <c r="R213" s="1005"/>
      <c r="S213" s="1005"/>
      <c r="T213" s="1005"/>
      <c r="U213" s="1005"/>
    </row>
    <row r="214" spans="1:21" ht="45.75" thickBot="1">
      <c r="A214" s="1507"/>
      <c r="B214" s="1120" t="s">
        <v>18</v>
      </c>
      <c r="C214" s="1120" t="s">
        <v>19</v>
      </c>
      <c r="D214" s="1120" t="s">
        <v>11</v>
      </c>
      <c r="E214" s="1120" t="s">
        <v>20</v>
      </c>
      <c r="F214" s="1120" t="s">
        <v>15</v>
      </c>
      <c r="G214" s="1120" t="s">
        <v>208</v>
      </c>
      <c r="H214" s="1121" t="s">
        <v>13</v>
      </c>
      <c r="I214" s="1121" t="s">
        <v>12</v>
      </c>
      <c r="J214" s="1121" t="s">
        <v>21</v>
      </c>
      <c r="K214" s="1121" t="s">
        <v>22</v>
      </c>
      <c r="L214" s="1121" t="s">
        <v>209</v>
      </c>
      <c r="M214" s="1120" t="s">
        <v>205</v>
      </c>
      <c r="N214" s="1120" t="s">
        <v>1</v>
      </c>
      <c r="O214" s="1120" t="s">
        <v>29</v>
      </c>
      <c r="P214" s="1122" t="s">
        <v>210</v>
      </c>
      <c r="Q214" s="1005"/>
      <c r="R214" s="1005"/>
      <c r="S214" s="1005"/>
      <c r="T214" s="1005"/>
      <c r="U214" s="1005"/>
    </row>
    <row r="215" spans="1:21" ht="17.25" customHeight="1">
      <c r="A215" s="1118" t="s">
        <v>36</v>
      </c>
      <c r="B215" s="1119">
        <f aca="true" t="shared" si="40" ref="B215:P215">B147+B157+B162+B167+B173+B194+B199+B209</f>
        <v>195.29999999999998</v>
      </c>
      <c r="C215" s="1119">
        <f t="shared" si="40"/>
        <v>0</v>
      </c>
      <c r="D215" s="1119">
        <f t="shared" si="40"/>
        <v>703.16</v>
      </c>
      <c r="E215" s="1119">
        <f t="shared" si="40"/>
        <v>1315.45</v>
      </c>
      <c r="F215" s="1119">
        <f t="shared" si="40"/>
        <v>681.28</v>
      </c>
      <c r="G215" s="1119">
        <f t="shared" si="40"/>
        <v>218.87</v>
      </c>
      <c r="H215" s="1119">
        <f t="shared" si="40"/>
        <v>0</v>
      </c>
      <c r="I215" s="1119">
        <f t="shared" si="40"/>
        <v>0</v>
      </c>
      <c r="J215" s="1119">
        <f t="shared" si="40"/>
        <v>0</v>
      </c>
      <c r="K215" s="1119">
        <f t="shared" si="40"/>
        <v>0</v>
      </c>
      <c r="L215" s="1119">
        <f t="shared" si="40"/>
        <v>215</v>
      </c>
      <c r="M215" s="1119">
        <f t="shared" si="40"/>
        <v>835.1200000000001</v>
      </c>
      <c r="N215" s="1119">
        <f t="shared" si="40"/>
        <v>1101.68</v>
      </c>
      <c r="O215" s="1119">
        <f t="shared" si="40"/>
        <v>854.8199999999999</v>
      </c>
      <c r="P215" s="1119">
        <f t="shared" si="40"/>
        <v>0</v>
      </c>
      <c r="Q215" s="501"/>
      <c r="R215" s="501"/>
      <c r="S215" s="501"/>
      <c r="T215" s="501"/>
      <c r="U215" s="501"/>
    </row>
    <row r="216" spans="1:21" ht="18.75" customHeight="1" thickBot="1">
      <c r="A216" s="1109" t="s">
        <v>38</v>
      </c>
      <c r="B216" s="1101">
        <f aca="true" t="shared" si="41" ref="B216:P216">B140+B152+B179+B184+B189+B204</f>
        <v>0</v>
      </c>
      <c r="C216" s="1101">
        <f t="shared" si="41"/>
        <v>0</v>
      </c>
      <c r="D216" s="1101">
        <f t="shared" si="41"/>
        <v>69.21000000000001</v>
      </c>
      <c r="E216" s="1101">
        <f t="shared" si="41"/>
        <v>404.74</v>
      </c>
      <c r="F216" s="1101">
        <f t="shared" si="41"/>
        <v>164.29</v>
      </c>
      <c r="G216" s="1101">
        <f t="shared" si="41"/>
        <v>114.33</v>
      </c>
      <c r="H216" s="1101">
        <f t="shared" si="41"/>
        <v>0</v>
      </c>
      <c r="I216" s="1101">
        <f t="shared" si="41"/>
        <v>0</v>
      </c>
      <c r="J216" s="1101">
        <f t="shared" si="41"/>
        <v>0</v>
      </c>
      <c r="K216" s="1101">
        <f t="shared" si="41"/>
        <v>0</v>
      </c>
      <c r="L216" s="1101">
        <f t="shared" si="41"/>
        <v>0</v>
      </c>
      <c r="M216" s="1101">
        <f t="shared" si="41"/>
        <v>437.9</v>
      </c>
      <c r="N216" s="1101">
        <f t="shared" si="41"/>
        <v>268.76</v>
      </c>
      <c r="O216" s="1101">
        <f t="shared" si="41"/>
        <v>240</v>
      </c>
      <c r="P216" s="1101">
        <f t="shared" si="41"/>
        <v>0</v>
      </c>
      <c r="Q216" s="501"/>
      <c r="R216" s="501"/>
      <c r="S216" s="501"/>
      <c r="T216" s="501"/>
      <c r="U216" s="501"/>
    </row>
    <row r="217" spans="1:21" ht="21.75" customHeight="1" thickBot="1">
      <c r="A217" s="1110" t="s">
        <v>9</v>
      </c>
      <c r="B217" s="1111">
        <f aca="true" t="shared" si="42" ref="B217:P217">SUM(B215:B216)</f>
        <v>195.29999999999998</v>
      </c>
      <c r="C217" s="1111">
        <f t="shared" si="42"/>
        <v>0</v>
      </c>
      <c r="D217" s="1111">
        <f t="shared" si="42"/>
        <v>772.37</v>
      </c>
      <c r="E217" s="1111">
        <f t="shared" si="42"/>
        <v>1720.19</v>
      </c>
      <c r="F217" s="1111">
        <f t="shared" si="42"/>
        <v>845.5699999999999</v>
      </c>
      <c r="G217" s="1111">
        <f t="shared" si="42"/>
        <v>333.2</v>
      </c>
      <c r="H217" s="1111">
        <f t="shared" si="42"/>
        <v>0</v>
      </c>
      <c r="I217" s="1111">
        <f t="shared" si="42"/>
        <v>0</v>
      </c>
      <c r="J217" s="1111">
        <f t="shared" si="42"/>
        <v>0</v>
      </c>
      <c r="K217" s="1111">
        <f t="shared" si="42"/>
        <v>0</v>
      </c>
      <c r="L217" s="1111">
        <f t="shared" si="42"/>
        <v>215</v>
      </c>
      <c r="M217" s="1111">
        <f t="shared" si="42"/>
        <v>1273.02</v>
      </c>
      <c r="N217" s="1111">
        <f t="shared" si="42"/>
        <v>1370.44</v>
      </c>
      <c r="O217" s="1111">
        <f t="shared" si="42"/>
        <v>1094.82</v>
      </c>
      <c r="P217" s="1112">
        <f t="shared" si="42"/>
        <v>0</v>
      </c>
      <c r="Q217" s="501"/>
      <c r="R217" s="501"/>
      <c r="S217" s="501"/>
      <c r="T217" s="501"/>
      <c r="U217" s="501"/>
    </row>
    <row r="218" spans="1:21" ht="12.75">
      <c r="A218" s="570"/>
      <c r="B218" s="570"/>
      <c r="C218" s="570"/>
      <c r="D218" s="570"/>
      <c r="E218" s="570"/>
      <c r="F218" s="570"/>
      <c r="G218" s="570"/>
      <c r="H218" s="570"/>
      <c r="I218" s="570"/>
      <c r="J218" s="570"/>
      <c r="K218" s="570"/>
      <c r="L218" s="570"/>
      <c r="M218" s="570"/>
      <c r="N218" s="570"/>
      <c r="O218" s="570"/>
      <c r="P218" s="570"/>
      <c r="Q218" s="991"/>
      <c r="R218" s="991"/>
      <c r="S218" s="991"/>
      <c r="T218" s="991"/>
      <c r="U218" s="991"/>
    </row>
    <row r="219" spans="1:21" ht="12.75">
      <c r="A219" s="570"/>
      <c r="B219" s="570"/>
      <c r="C219" s="570"/>
      <c r="D219" s="570"/>
      <c r="E219" s="570"/>
      <c r="F219" s="570"/>
      <c r="G219" s="570"/>
      <c r="H219" s="570"/>
      <c r="I219" s="570"/>
      <c r="J219" s="570"/>
      <c r="K219" s="570"/>
      <c r="L219" s="570"/>
      <c r="M219" s="570"/>
      <c r="N219" s="570"/>
      <c r="O219" s="570"/>
      <c r="P219" s="570"/>
      <c r="Q219" s="991"/>
      <c r="R219" s="991"/>
      <c r="S219" s="991"/>
      <c r="T219" s="991"/>
      <c r="U219" s="991"/>
    </row>
    <row r="220" spans="1:21" ht="5.25" customHeight="1">
      <c r="A220" s="129"/>
      <c r="B220" s="129"/>
      <c r="C220" s="129"/>
      <c r="D220" s="129"/>
      <c r="E220" s="129"/>
      <c r="F220" s="129"/>
      <c r="G220" s="129"/>
      <c r="H220" s="129"/>
      <c r="I220" s="129"/>
      <c r="J220" s="570"/>
      <c r="K220" s="570"/>
      <c r="L220" s="570"/>
      <c r="M220" s="570"/>
      <c r="N220" s="570"/>
      <c r="O220" s="570"/>
      <c r="P220" s="570"/>
      <c r="Q220" s="991"/>
      <c r="R220" s="991"/>
      <c r="S220" s="991"/>
      <c r="T220" s="991"/>
      <c r="U220" s="991"/>
    </row>
    <row r="221" spans="1:21" ht="29.25" customHeight="1" thickBot="1">
      <c r="A221" s="1477" t="s">
        <v>212</v>
      </c>
      <c r="B221" s="1477"/>
      <c r="C221" s="1477"/>
      <c r="D221" s="1477"/>
      <c r="E221" s="1477"/>
      <c r="F221" s="1477"/>
      <c r="G221" s="1477"/>
      <c r="H221" s="1477"/>
      <c r="I221" s="1477"/>
      <c r="J221" s="1477"/>
      <c r="K221" s="1477"/>
      <c r="L221" s="1477"/>
      <c r="M221" s="1477"/>
      <c r="N221" s="1477"/>
      <c r="O221" s="1477"/>
      <c r="P221" s="1477"/>
      <c r="Q221" s="991"/>
      <c r="R221" s="991"/>
      <c r="S221" s="991"/>
      <c r="T221" s="991"/>
      <c r="U221" s="991"/>
    </row>
    <row r="222" spans="1:21" ht="12.75" customHeight="1">
      <c r="A222" s="1506" t="s">
        <v>275</v>
      </c>
      <c r="B222" s="1488" t="s">
        <v>106</v>
      </c>
      <c r="C222" s="1489"/>
      <c r="D222" s="1489"/>
      <c r="E222" s="1490"/>
      <c r="F222" s="1508" t="s">
        <v>107</v>
      </c>
      <c r="G222" s="1509"/>
      <c r="H222" s="1509"/>
      <c r="I222" s="1509"/>
      <c r="J222" s="1509"/>
      <c r="K222" s="1509"/>
      <c r="L222" s="1509"/>
      <c r="M222" s="1510"/>
      <c r="N222" s="1508" t="s">
        <v>107</v>
      </c>
      <c r="O222" s="1509"/>
      <c r="P222" s="1511"/>
      <c r="Q222" s="1005"/>
      <c r="R222" s="1005"/>
      <c r="S222" s="1005"/>
      <c r="T222" s="1005"/>
      <c r="U222" s="1005"/>
    </row>
    <row r="223" spans="1:21" ht="45.75" thickBot="1">
      <c r="A223" s="1507"/>
      <c r="B223" s="1120" t="s">
        <v>18</v>
      </c>
      <c r="C223" s="1120" t="s">
        <v>19</v>
      </c>
      <c r="D223" s="1120" t="s">
        <v>11</v>
      </c>
      <c r="E223" s="1120" t="s">
        <v>20</v>
      </c>
      <c r="F223" s="1120" t="s">
        <v>15</v>
      </c>
      <c r="G223" s="1120" t="s">
        <v>208</v>
      </c>
      <c r="H223" s="1121" t="s">
        <v>13</v>
      </c>
      <c r="I223" s="1121" t="s">
        <v>12</v>
      </c>
      <c r="J223" s="1121" t="s">
        <v>21</v>
      </c>
      <c r="K223" s="1121" t="s">
        <v>22</v>
      </c>
      <c r="L223" s="1121" t="s">
        <v>209</v>
      </c>
      <c r="M223" s="1120" t="s">
        <v>205</v>
      </c>
      <c r="N223" s="1120" t="s">
        <v>1</v>
      </c>
      <c r="O223" s="1120" t="s">
        <v>29</v>
      </c>
      <c r="P223" s="1122" t="s">
        <v>210</v>
      </c>
      <c r="Q223" s="1005"/>
      <c r="R223" s="1005"/>
      <c r="S223" s="1005"/>
      <c r="T223" s="1005"/>
      <c r="U223" s="1005"/>
    </row>
    <row r="224" spans="1:21" ht="17.25" customHeight="1">
      <c r="A224" s="1123" t="s">
        <v>36</v>
      </c>
      <c r="B224" s="1124">
        <f aca="true" t="shared" si="43" ref="B224:P224">B130+B215</f>
        <v>293.29999999999995</v>
      </c>
      <c r="C224" s="1124">
        <f t="shared" si="43"/>
        <v>39.4</v>
      </c>
      <c r="D224" s="1124">
        <f t="shared" si="43"/>
        <v>2738.3</v>
      </c>
      <c r="E224" s="1124">
        <f t="shared" si="43"/>
        <v>3839.09</v>
      </c>
      <c r="F224" s="1124">
        <f t="shared" si="43"/>
        <v>1993.84</v>
      </c>
      <c r="G224" s="1124">
        <f t="shared" si="43"/>
        <v>607.34</v>
      </c>
      <c r="H224" s="1124">
        <f t="shared" si="43"/>
        <v>70</v>
      </c>
      <c r="I224" s="1124">
        <f t="shared" si="43"/>
        <v>0</v>
      </c>
      <c r="J224" s="1124">
        <f t="shared" si="43"/>
        <v>17.799999999999997</v>
      </c>
      <c r="K224" s="1124">
        <f t="shared" si="43"/>
        <v>0</v>
      </c>
      <c r="L224" s="1124">
        <f t="shared" si="43"/>
        <v>972</v>
      </c>
      <c r="M224" s="1124">
        <f t="shared" si="43"/>
        <v>2916.92</v>
      </c>
      <c r="N224" s="1124">
        <f t="shared" si="43"/>
        <v>3007.34</v>
      </c>
      <c r="O224" s="1124">
        <f t="shared" si="43"/>
        <v>2776.12</v>
      </c>
      <c r="P224" s="1125">
        <f t="shared" si="43"/>
        <v>150</v>
      </c>
      <c r="Q224" s="501"/>
      <c r="R224" s="501"/>
      <c r="S224" s="501"/>
      <c r="T224" s="501"/>
      <c r="U224" s="501"/>
    </row>
    <row r="225" spans="1:21" ht="17.25" customHeight="1" thickBot="1">
      <c r="A225" s="1115" t="s">
        <v>38</v>
      </c>
      <c r="B225" s="1116">
        <f aca="true" t="shared" si="44" ref="B225:P225">B131+B216</f>
        <v>82</v>
      </c>
      <c r="C225" s="1116">
        <f t="shared" si="44"/>
        <v>0</v>
      </c>
      <c r="D225" s="1116">
        <f t="shared" si="44"/>
        <v>303.78999999999996</v>
      </c>
      <c r="E225" s="1116">
        <f t="shared" si="44"/>
        <v>2196.02</v>
      </c>
      <c r="F225" s="1116">
        <f t="shared" si="44"/>
        <v>884.49</v>
      </c>
      <c r="G225" s="1116">
        <f t="shared" si="44"/>
        <v>359.02000000000004</v>
      </c>
      <c r="H225" s="1116">
        <f t="shared" si="44"/>
        <v>36</v>
      </c>
      <c r="I225" s="1116">
        <f t="shared" si="44"/>
        <v>0</v>
      </c>
      <c r="J225" s="1116">
        <f t="shared" si="44"/>
        <v>6</v>
      </c>
      <c r="K225" s="1116">
        <f t="shared" si="44"/>
        <v>0</v>
      </c>
      <c r="L225" s="1116">
        <f t="shared" si="44"/>
        <v>191.52</v>
      </c>
      <c r="M225" s="1116">
        <f t="shared" si="44"/>
        <v>1218.8999999999999</v>
      </c>
      <c r="N225" s="1116">
        <f t="shared" si="44"/>
        <v>1231.4799999999998</v>
      </c>
      <c r="O225" s="1116">
        <f t="shared" si="44"/>
        <v>909.4000000000002</v>
      </c>
      <c r="P225" s="1117">
        <f t="shared" si="44"/>
        <v>0</v>
      </c>
      <c r="Q225" s="501"/>
      <c r="R225" s="501"/>
      <c r="S225" s="501"/>
      <c r="T225" s="501"/>
      <c r="U225" s="501"/>
    </row>
    <row r="226" spans="1:21" ht="36" customHeight="1" thickBot="1">
      <c r="A226" s="1110" t="s">
        <v>9</v>
      </c>
      <c r="B226" s="1113">
        <f aca="true" t="shared" si="45" ref="B226:P226">SUM(B224:B225)</f>
        <v>375.29999999999995</v>
      </c>
      <c r="C226" s="1113">
        <f t="shared" si="45"/>
        <v>39.4</v>
      </c>
      <c r="D226" s="1113">
        <f t="shared" si="45"/>
        <v>3042.09</v>
      </c>
      <c r="E226" s="1113">
        <f t="shared" si="45"/>
        <v>6035.110000000001</v>
      </c>
      <c r="F226" s="1113">
        <f t="shared" si="45"/>
        <v>2878.33</v>
      </c>
      <c r="G226" s="1113">
        <f t="shared" si="45"/>
        <v>966.3600000000001</v>
      </c>
      <c r="H226" s="1113">
        <f t="shared" si="45"/>
        <v>106</v>
      </c>
      <c r="I226" s="1113">
        <f t="shared" si="45"/>
        <v>0</v>
      </c>
      <c r="J226" s="1113">
        <f t="shared" si="45"/>
        <v>23.799999999999997</v>
      </c>
      <c r="K226" s="1113">
        <f t="shared" si="45"/>
        <v>0</v>
      </c>
      <c r="L226" s="1113">
        <f t="shared" si="45"/>
        <v>1163.52</v>
      </c>
      <c r="M226" s="1113">
        <f t="shared" si="45"/>
        <v>4135.82</v>
      </c>
      <c r="N226" s="1113">
        <f t="shared" si="45"/>
        <v>4238.82</v>
      </c>
      <c r="O226" s="1113">
        <f t="shared" si="45"/>
        <v>3685.52</v>
      </c>
      <c r="P226" s="1114">
        <f t="shared" si="45"/>
        <v>150</v>
      </c>
      <c r="Q226" s="501"/>
      <c r="R226" s="501"/>
      <c r="S226" s="501"/>
      <c r="T226" s="501"/>
      <c r="U226" s="501"/>
    </row>
    <row r="227" spans="1:21" ht="12.75">
      <c r="A227" s="570"/>
      <c r="B227" s="570"/>
      <c r="C227" s="570"/>
      <c r="D227" s="570"/>
      <c r="E227" s="570"/>
      <c r="F227" s="570"/>
      <c r="G227" s="570"/>
      <c r="H227" s="570"/>
      <c r="I227" s="570"/>
      <c r="J227" s="570"/>
      <c r="K227" s="570"/>
      <c r="L227" s="570"/>
      <c r="M227" s="570"/>
      <c r="N227" s="570"/>
      <c r="O227" s="570"/>
      <c r="P227" s="570"/>
      <c r="Q227" s="991"/>
      <c r="R227" s="991"/>
      <c r="S227" s="991"/>
      <c r="T227" s="991"/>
      <c r="U227" s="991"/>
    </row>
    <row r="228" spans="1:21" ht="12.75">
      <c r="A228" s="570"/>
      <c r="B228" s="1029"/>
      <c r="C228" s="1029"/>
      <c r="D228" s="1029"/>
      <c r="E228" s="1029"/>
      <c r="F228" s="1029"/>
      <c r="G228" s="1029"/>
      <c r="H228" s="1029"/>
      <c r="I228" s="1029"/>
      <c r="J228" s="640"/>
      <c r="K228" s="570"/>
      <c r="L228" s="570"/>
      <c r="M228" s="570"/>
      <c r="N228" s="570"/>
      <c r="O228" s="570"/>
      <c r="P228" s="570"/>
      <c r="Q228" s="991"/>
      <c r="R228" s="991"/>
      <c r="S228" s="991"/>
      <c r="T228" s="991"/>
      <c r="U228" s="991"/>
    </row>
    <row r="229" spans="1:21" ht="13.5" thickBot="1">
      <c r="A229" s="570"/>
      <c r="B229" s="1533" t="s">
        <v>35</v>
      </c>
      <c r="C229" s="1533"/>
      <c r="D229" s="1533"/>
      <c r="E229" s="1533"/>
      <c r="F229" s="1533"/>
      <c r="G229" s="1533"/>
      <c r="H229" s="1533"/>
      <c r="I229" s="368"/>
      <c r="J229" s="368"/>
      <c r="K229" s="570"/>
      <c r="L229" s="570"/>
      <c r="M229" s="570"/>
      <c r="N229" s="570"/>
      <c r="O229" s="570"/>
      <c r="P229" s="570"/>
      <c r="Q229" s="991"/>
      <c r="R229" s="991"/>
      <c r="S229" s="991"/>
      <c r="T229" s="991"/>
      <c r="U229" s="991"/>
    </row>
    <row r="230" spans="1:21" ht="12.75" customHeight="1">
      <c r="A230" s="570"/>
      <c r="B230" s="1237" t="s">
        <v>105</v>
      </c>
      <c r="C230" s="1238"/>
      <c r="D230" s="1498" t="s">
        <v>215</v>
      </c>
      <c r="E230" s="1500"/>
      <c r="F230" s="1004"/>
      <c r="G230" s="1237" t="s">
        <v>105</v>
      </c>
      <c r="H230" s="1238"/>
      <c r="I230" s="1498" t="s">
        <v>227</v>
      </c>
      <c r="J230" s="1499"/>
      <c r="K230" s="1500"/>
      <c r="L230" s="570"/>
      <c r="M230" s="570"/>
      <c r="N230" s="570"/>
      <c r="O230" s="570"/>
      <c r="P230" s="570"/>
      <c r="Q230" s="991"/>
      <c r="R230" s="991"/>
      <c r="S230" s="991"/>
      <c r="T230" s="991"/>
      <c r="U230" s="991"/>
    </row>
    <row r="231" spans="1:21" ht="13.5" thickBot="1">
      <c r="A231" s="570"/>
      <c r="B231" s="1239"/>
      <c r="C231" s="1240"/>
      <c r="D231" s="1501"/>
      <c r="E231" s="1503"/>
      <c r="F231" s="1031"/>
      <c r="G231" s="1239"/>
      <c r="H231" s="1240"/>
      <c r="I231" s="1501"/>
      <c r="J231" s="1502"/>
      <c r="K231" s="1503"/>
      <c r="L231" s="570"/>
      <c r="M231" s="570"/>
      <c r="N231" s="570"/>
      <c r="O231" s="570"/>
      <c r="P231" s="570"/>
      <c r="Q231" s="991"/>
      <c r="R231" s="991"/>
      <c r="S231" s="991"/>
      <c r="T231" s="991"/>
      <c r="U231" s="991"/>
    </row>
    <row r="232" spans="1:21" ht="13.5" thickBot="1">
      <c r="A232" s="570"/>
      <c r="B232" s="1237" t="s">
        <v>214</v>
      </c>
      <c r="C232" s="1525"/>
      <c r="D232" s="1525"/>
      <c r="E232" s="1238"/>
      <c r="F232" s="1030"/>
      <c r="G232" s="1515" t="s">
        <v>217</v>
      </c>
      <c r="H232" s="1516"/>
      <c r="I232" s="1516"/>
      <c r="J232" s="1516"/>
      <c r="K232" s="1517"/>
      <c r="L232" s="570"/>
      <c r="M232" s="570"/>
      <c r="N232" s="570"/>
      <c r="O232" s="570"/>
      <c r="P232" s="570"/>
      <c r="Q232" s="991"/>
      <c r="R232" s="991"/>
      <c r="S232" s="991"/>
      <c r="T232" s="991"/>
      <c r="U232" s="991"/>
    </row>
    <row r="233" spans="1:21" ht="12.75">
      <c r="A233" s="570"/>
      <c r="B233" s="1521">
        <v>17</v>
      </c>
      <c r="C233" s="1522"/>
      <c r="D233" s="1526">
        <v>2</v>
      </c>
      <c r="E233" s="1527"/>
      <c r="F233" s="1033"/>
      <c r="G233" s="1518">
        <v>57</v>
      </c>
      <c r="H233" s="1519"/>
      <c r="I233" s="1478">
        <v>86.4</v>
      </c>
      <c r="J233" s="1478"/>
      <c r="K233" s="1479"/>
      <c r="L233" s="570"/>
      <c r="M233" s="570"/>
      <c r="N233" s="570"/>
      <c r="O233" s="570"/>
      <c r="P233" s="570"/>
      <c r="Q233" s="991"/>
      <c r="R233" s="991"/>
      <c r="S233" s="991"/>
      <c r="T233" s="991"/>
      <c r="U233" s="991"/>
    </row>
    <row r="234" spans="1:21" ht="12.75">
      <c r="A234" s="570"/>
      <c r="B234" s="1521">
        <v>24</v>
      </c>
      <c r="C234" s="1522"/>
      <c r="D234" s="1526">
        <v>15.6</v>
      </c>
      <c r="E234" s="1527"/>
      <c r="F234" s="1033"/>
      <c r="G234" s="1470">
        <v>120</v>
      </c>
      <c r="H234" s="1471"/>
      <c r="I234" s="1480">
        <v>8.4</v>
      </c>
      <c r="J234" s="1480"/>
      <c r="K234" s="1481"/>
      <c r="L234" s="570"/>
      <c r="M234" s="570"/>
      <c r="N234" s="570"/>
      <c r="O234" s="570"/>
      <c r="P234" s="570"/>
      <c r="Q234" s="991"/>
      <c r="R234" s="991"/>
      <c r="S234" s="991"/>
      <c r="T234" s="991"/>
      <c r="U234" s="991"/>
    </row>
    <row r="235" spans="1:21" ht="13.5" thickBot="1">
      <c r="A235" s="570"/>
      <c r="B235" s="1521">
        <v>49</v>
      </c>
      <c r="C235" s="1522"/>
      <c r="D235" s="1526">
        <v>42.4</v>
      </c>
      <c r="E235" s="1527"/>
      <c r="F235" s="1033"/>
      <c r="G235" s="1472">
        <v>125</v>
      </c>
      <c r="H235" s="1473"/>
      <c r="I235" s="1474">
        <v>61.2</v>
      </c>
      <c r="J235" s="1475"/>
      <c r="K235" s="1476"/>
      <c r="L235" s="570"/>
      <c r="M235" s="570"/>
      <c r="N235" s="570"/>
      <c r="O235" s="570"/>
      <c r="P235" s="570"/>
      <c r="Q235" s="991"/>
      <c r="R235" s="991"/>
      <c r="S235" s="991"/>
      <c r="T235" s="991"/>
      <c r="U235" s="991"/>
    </row>
    <row r="236" spans="1:21" ht="26.25" customHeight="1" thickBot="1">
      <c r="A236" s="570"/>
      <c r="B236" s="1523">
        <v>51</v>
      </c>
      <c r="C236" s="1524"/>
      <c r="D236" s="1528">
        <v>113.8</v>
      </c>
      <c r="E236" s="1529"/>
      <c r="F236" s="1033"/>
      <c r="G236" s="1496" t="s">
        <v>76</v>
      </c>
      <c r="H236" s="1497"/>
      <c r="I236" s="1512">
        <f>SUM(I233:J235)</f>
        <v>156</v>
      </c>
      <c r="J236" s="1513"/>
      <c r="K236" s="1514"/>
      <c r="L236" s="570"/>
      <c r="M236" s="570"/>
      <c r="N236" s="570"/>
      <c r="O236" s="570"/>
      <c r="P236" s="570"/>
      <c r="Q236" s="991"/>
      <c r="R236" s="991"/>
      <c r="S236" s="991"/>
      <c r="T236" s="991"/>
      <c r="U236" s="991"/>
    </row>
    <row r="237" spans="1:21" ht="29.25" customHeight="1" thickBot="1">
      <c r="A237" s="570"/>
      <c r="B237" s="1531" t="s">
        <v>216</v>
      </c>
      <c r="C237" s="1532"/>
      <c r="D237" s="1536">
        <f>SUM(D233:D236)</f>
        <v>173.8</v>
      </c>
      <c r="E237" s="1537"/>
      <c r="F237" s="1033"/>
      <c r="G237" s="1033"/>
      <c r="H237" s="570"/>
      <c r="I237" s="639"/>
      <c r="J237" s="639"/>
      <c r="K237" s="570"/>
      <c r="L237" s="570"/>
      <c r="M237" s="570"/>
      <c r="N237" s="570"/>
      <c r="O237" s="570"/>
      <c r="P237" s="570"/>
      <c r="Q237" s="991"/>
      <c r="R237" s="991"/>
      <c r="S237" s="991"/>
      <c r="T237" s="991"/>
      <c r="U237" s="991"/>
    </row>
    <row r="238" spans="1:21" ht="21" customHeight="1" thickBot="1">
      <c r="A238" s="570"/>
      <c r="F238" s="1491" t="s">
        <v>187</v>
      </c>
      <c r="G238" s="1492"/>
      <c r="H238" s="1493">
        <f>D237+I236</f>
        <v>329.8</v>
      </c>
      <c r="I238" s="1494"/>
      <c r="J238" s="1494"/>
      <c r="K238" s="1495"/>
      <c r="L238" s="570"/>
      <c r="M238" s="570"/>
      <c r="N238" s="570"/>
      <c r="O238" s="570"/>
      <c r="P238" s="570"/>
      <c r="Q238" s="991"/>
      <c r="R238" s="991"/>
      <c r="S238" s="991"/>
      <c r="T238" s="991"/>
      <c r="U238" s="991"/>
    </row>
    <row r="239" spans="1:21" ht="12.75">
      <c r="A239" s="570"/>
      <c r="F239" s="1033"/>
      <c r="G239" s="1033"/>
      <c r="H239" s="570"/>
      <c r="I239" s="368"/>
      <c r="J239" s="368"/>
      <c r="K239" s="570"/>
      <c r="L239" s="570"/>
      <c r="M239" s="570"/>
      <c r="N239" s="570"/>
      <c r="O239" s="570"/>
      <c r="P239" s="570"/>
      <c r="Q239" s="991"/>
      <c r="R239" s="991"/>
      <c r="S239" s="991"/>
      <c r="T239" s="991"/>
      <c r="U239" s="991"/>
    </row>
    <row r="240" spans="1:21" ht="12.75">
      <c r="A240" s="570"/>
      <c r="F240" s="1033"/>
      <c r="G240" s="1033"/>
      <c r="H240" s="570"/>
      <c r="I240" s="368"/>
      <c r="J240" s="368"/>
      <c r="K240" s="570"/>
      <c r="L240" s="570"/>
      <c r="M240" s="570"/>
      <c r="N240" s="570"/>
      <c r="O240" s="570"/>
      <c r="P240" s="570"/>
      <c r="Q240" s="991"/>
      <c r="R240" s="991"/>
      <c r="S240" s="991"/>
      <c r="T240" s="991"/>
      <c r="U240" s="991"/>
    </row>
    <row r="241" spans="1:21" ht="12.75">
      <c r="A241" s="570"/>
      <c r="B241" s="638" t="s">
        <v>10</v>
      </c>
      <c r="C241" s="639"/>
      <c r="D241" s="639"/>
      <c r="E241" s="639"/>
      <c r="F241" s="639"/>
      <c r="G241" s="639"/>
      <c r="H241" s="639"/>
      <c r="I241" s="639"/>
      <c r="J241" s="640"/>
      <c r="K241" s="570"/>
      <c r="L241" s="570"/>
      <c r="M241" s="570"/>
      <c r="N241" s="570"/>
      <c r="O241" s="570"/>
      <c r="P241" s="570"/>
      <c r="Q241" s="991"/>
      <c r="R241" s="991"/>
      <c r="S241" s="991"/>
      <c r="T241" s="991"/>
      <c r="U241" s="991"/>
    </row>
    <row r="242" spans="1:21" ht="12.75" customHeight="1">
      <c r="A242" s="570"/>
      <c r="B242" s="1520" t="s">
        <v>279</v>
      </c>
      <c r="C242" s="1520"/>
      <c r="D242" s="1520"/>
      <c r="E242" s="1520"/>
      <c r="F242" s="1520"/>
      <c r="G242" s="1520"/>
      <c r="H242" s="1520"/>
      <c r="I242" s="1520"/>
      <c r="J242" s="1520"/>
      <c r="K242" s="1520"/>
      <c r="L242" s="1520"/>
      <c r="M242" s="1520"/>
      <c r="N242" s="1143"/>
      <c r="O242" s="1143"/>
      <c r="P242" s="1143"/>
      <c r="Q242" s="1143"/>
      <c r="R242" s="1143"/>
      <c r="S242" s="1143"/>
      <c r="T242" s="1143"/>
      <c r="U242" s="1143"/>
    </row>
    <row r="243" spans="1:21" ht="12.75">
      <c r="A243" s="570"/>
      <c r="B243" s="1535" t="s">
        <v>280</v>
      </c>
      <c r="C243" s="1535"/>
      <c r="D243" s="1535"/>
      <c r="E243" s="1535"/>
      <c r="F243" s="1535"/>
      <c r="G243" s="1535"/>
      <c r="H243" s="1535"/>
      <c r="I243" s="1535"/>
      <c r="J243" s="1535"/>
      <c r="K243" s="1535"/>
      <c r="L243" s="1535"/>
      <c r="M243" s="1535"/>
      <c r="N243" s="570"/>
      <c r="O243" s="570"/>
      <c r="P243" s="570"/>
      <c r="Q243" s="991"/>
      <c r="R243" s="991"/>
      <c r="S243" s="991"/>
      <c r="T243" s="991"/>
      <c r="U243" s="991"/>
    </row>
    <row r="244" spans="1:21" ht="12.75">
      <c r="A244" s="570"/>
      <c r="B244" s="1203"/>
      <c r="C244" s="1203"/>
      <c r="D244" s="1203"/>
      <c r="E244" s="1203"/>
      <c r="F244" s="1203"/>
      <c r="G244" s="1203"/>
      <c r="H244" s="1203"/>
      <c r="I244" s="1203"/>
      <c r="J244" s="640"/>
      <c r="K244" s="570"/>
      <c r="L244" s="570"/>
      <c r="M244" s="570"/>
      <c r="N244" s="570"/>
      <c r="O244" s="570"/>
      <c r="P244" s="570"/>
      <c r="Q244" s="991"/>
      <c r="R244" s="991"/>
      <c r="S244" s="991"/>
      <c r="T244" s="991"/>
      <c r="U244" s="991"/>
    </row>
    <row r="245" spans="1:21" ht="12.75">
      <c r="A245" s="570"/>
      <c r="B245" s="1032"/>
      <c r="C245" s="1032"/>
      <c r="D245" s="1032"/>
      <c r="E245" s="1032"/>
      <c r="F245" s="1032"/>
      <c r="G245" s="1032"/>
      <c r="H245" s="570"/>
      <c r="I245" s="368"/>
      <c r="J245" s="368"/>
      <c r="K245" s="570"/>
      <c r="L245" s="570"/>
      <c r="M245" s="570"/>
      <c r="N245" s="570"/>
      <c r="O245" s="570"/>
      <c r="P245" s="570"/>
      <c r="Q245" s="991"/>
      <c r="R245" s="991"/>
      <c r="S245" s="991"/>
      <c r="T245" s="991"/>
      <c r="U245" s="991"/>
    </row>
    <row r="246" spans="1:21" ht="12.75">
      <c r="A246" s="570"/>
      <c r="B246" s="1032"/>
      <c r="C246" s="1032"/>
      <c r="D246" s="1032"/>
      <c r="E246" s="1032"/>
      <c r="F246" s="1032"/>
      <c r="G246" s="1032"/>
      <c r="H246" s="368"/>
      <c r="I246" s="368"/>
      <c r="J246" s="368"/>
      <c r="K246" s="570"/>
      <c r="L246" s="570"/>
      <c r="M246" s="570"/>
      <c r="N246" s="570"/>
      <c r="O246" s="570"/>
      <c r="P246" s="570"/>
      <c r="Q246" s="991"/>
      <c r="R246" s="991"/>
      <c r="S246" s="991"/>
      <c r="T246" s="991"/>
      <c r="U246" s="991"/>
    </row>
    <row r="247" spans="1:21" ht="12.75">
      <c r="A247" s="570"/>
      <c r="D247" s="570"/>
      <c r="F247" s="570"/>
      <c r="G247" s="570"/>
      <c r="H247" s="570"/>
      <c r="I247" s="570"/>
      <c r="J247" s="570"/>
      <c r="K247" s="570"/>
      <c r="L247" s="570"/>
      <c r="M247" s="570"/>
      <c r="N247" s="570"/>
      <c r="O247" s="570"/>
      <c r="P247" s="570"/>
      <c r="Q247" s="991"/>
      <c r="R247" s="991"/>
      <c r="S247" s="991"/>
      <c r="T247" s="991"/>
      <c r="U247" s="991"/>
    </row>
    <row r="248" spans="1:21" ht="12.75">
      <c r="A248" s="570"/>
      <c r="D248" s="570"/>
      <c r="E248" s="570"/>
      <c r="F248" s="575"/>
      <c r="G248" s="570"/>
      <c r="H248" s="570"/>
      <c r="I248" s="570"/>
      <c r="J248" s="570"/>
      <c r="K248" s="570"/>
      <c r="L248" s="570"/>
      <c r="M248" s="570"/>
      <c r="N248" s="570"/>
      <c r="O248" s="570"/>
      <c r="P248" s="570"/>
      <c r="Q248" s="991"/>
      <c r="R248" s="991"/>
      <c r="S248" s="991"/>
      <c r="T248" s="991"/>
      <c r="U248" s="991"/>
    </row>
    <row r="249" spans="1:21" ht="12.75">
      <c r="A249" s="578"/>
      <c r="B249" s="3"/>
      <c r="C249" s="3"/>
      <c r="D249" s="578"/>
      <c r="E249" s="578"/>
      <c r="F249" s="570"/>
      <c r="G249" s="570"/>
      <c r="H249" s="570"/>
      <c r="I249" s="570"/>
      <c r="J249" s="570"/>
      <c r="K249" s="570"/>
      <c r="L249" s="570"/>
      <c r="M249" s="570"/>
      <c r="N249" s="570"/>
      <c r="O249" s="570"/>
      <c r="P249" s="570"/>
      <c r="Q249" s="991"/>
      <c r="R249" s="991"/>
      <c r="S249" s="991"/>
      <c r="T249" s="991"/>
      <c r="U249" s="991"/>
    </row>
    <row r="250" spans="1:21" ht="12.75">
      <c r="A250" s="984"/>
      <c r="B250" s="984"/>
      <c r="C250" s="984"/>
      <c r="D250" s="984"/>
      <c r="E250" s="984"/>
      <c r="F250" s="981"/>
      <c r="G250" s="981"/>
      <c r="H250" s="981"/>
      <c r="I250" s="981"/>
      <c r="J250" s="981"/>
      <c r="K250" s="981"/>
      <c r="L250" s="981"/>
      <c r="M250" s="981"/>
      <c r="N250" s="981"/>
      <c r="O250" s="981"/>
      <c r="P250" s="981"/>
      <c r="Q250" s="982"/>
      <c r="R250" s="982"/>
      <c r="S250" s="982"/>
      <c r="T250" s="982"/>
      <c r="U250" s="982"/>
    </row>
    <row r="251" spans="1:5" ht="12.75">
      <c r="A251" s="3"/>
      <c r="B251" s="42"/>
      <c r="C251" s="1192"/>
      <c r="D251" s="3"/>
      <c r="E251" s="3"/>
    </row>
    <row r="252" spans="1:5" ht="12.75">
      <c r="A252" s="3"/>
      <c r="B252" s="42"/>
      <c r="C252" s="1192"/>
      <c r="D252" s="3"/>
      <c r="E252" s="3"/>
    </row>
    <row r="253" spans="1:5" ht="12.75">
      <c r="A253" s="3"/>
      <c r="B253" s="578"/>
      <c r="C253" s="1192"/>
      <c r="D253" s="3"/>
      <c r="E253" s="3"/>
    </row>
    <row r="254" spans="1:5" ht="12.75">
      <c r="A254" s="3"/>
      <c r="B254" s="3"/>
      <c r="C254" s="3"/>
      <c r="D254" s="3"/>
      <c r="E254" s="3"/>
    </row>
    <row r="255" spans="1:5" ht="12.75">
      <c r="A255" s="3"/>
      <c r="B255" s="3"/>
      <c r="C255" s="3"/>
      <c r="D255" s="3"/>
      <c r="E255" s="3"/>
    </row>
    <row r="258" spans="2:11" ht="12.75">
      <c r="B258" s="1143"/>
      <c r="C258" s="1143"/>
      <c r="D258" s="1143"/>
      <c r="E258" s="1143"/>
      <c r="F258" s="1143"/>
      <c r="G258" s="1143"/>
      <c r="H258" s="1143"/>
      <c r="I258" s="1143"/>
      <c r="J258" s="1143"/>
      <c r="K258" s="1143"/>
    </row>
    <row r="259" spans="2:11" ht="12.75">
      <c r="B259" s="1144"/>
      <c r="C259" s="1144"/>
      <c r="D259" s="1144"/>
      <c r="E259" s="1144"/>
      <c r="F259" s="1144"/>
      <c r="G259" s="1144"/>
      <c r="H259" s="1144"/>
      <c r="I259" s="1144"/>
      <c r="J259" s="1144"/>
      <c r="K259" s="1144"/>
    </row>
    <row r="260" spans="2:11" ht="12.75">
      <c r="B260" s="1203"/>
      <c r="C260" s="1203"/>
      <c r="D260" s="1203"/>
      <c r="E260" s="1203"/>
      <c r="F260" s="1203"/>
      <c r="G260" s="1203"/>
      <c r="H260" s="1203"/>
      <c r="I260" s="1203"/>
      <c r="J260" s="640"/>
      <c r="K260" s="570"/>
    </row>
    <row r="262" spans="2:11" ht="82.5" customHeight="1">
      <c r="B262" s="1534"/>
      <c r="C262" s="1534"/>
      <c r="D262" s="1534"/>
      <c r="E262" s="1534"/>
      <c r="F262" s="1534"/>
      <c r="G262" s="1534"/>
      <c r="H262" s="1534"/>
      <c r="I262" s="1534"/>
      <c r="J262" s="1534"/>
      <c r="K262" s="1534"/>
    </row>
    <row r="263" spans="2:11" ht="12.75">
      <c r="B263" s="1534"/>
      <c r="C263" s="1534"/>
      <c r="D263" s="1534"/>
      <c r="E263" s="1534"/>
      <c r="F263" s="1534"/>
      <c r="G263" s="1534"/>
      <c r="H263" s="1534"/>
      <c r="I263" s="1534"/>
      <c r="J263" s="1534"/>
      <c r="K263" s="1534"/>
    </row>
    <row r="264" spans="2:11" ht="12.75">
      <c r="B264" s="1203"/>
      <c r="C264" s="1203"/>
      <c r="D264" s="1203"/>
      <c r="E264" s="1203"/>
      <c r="F264" s="1203"/>
      <c r="G264" s="1203"/>
      <c r="H264" s="1203"/>
      <c r="I264" s="1203"/>
      <c r="J264" s="640"/>
      <c r="K264" s="570"/>
    </row>
  </sheetData>
  <sheetProtection/>
  <mergeCells count="201">
    <mergeCell ref="B260:I260"/>
    <mergeCell ref="B264:I264"/>
    <mergeCell ref="B262:K263"/>
    <mergeCell ref="B243:M243"/>
    <mergeCell ref="D237:E237"/>
    <mergeCell ref="D230:E231"/>
    <mergeCell ref="B244:I244"/>
    <mergeCell ref="A1:P1"/>
    <mergeCell ref="A2:P2"/>
    <mergeCell ref="N6:P6"/>
    <mergeCell ref="B233:C233"/>
    <mergeCell ref="B237:C237"/>
    <mergeCell ref="F213:M213"/>
    <mergeCell ref="A213:A214"/>
    <mergeCell ref="B229:H229"/>
    <mergeCell ref="A222:A223"/>
    <mergeCell ref="F222:M222"/>
    <mergeCell ref="B242:M242"/>
    <mergeCell ref="B235:C235"/>
    <mergeCell ref="B236:C236"/>
    <mergeCell ref="B232:E232"/>
    <mergeCell ref="D233:E233"/>
    <mergeCell ref="D236:E236"/>
    <mergeCell ref="B234:C234"/>
    <mergeCell ref="D234:E234"/>
    <mergeCell ref="D235:E235"/>
    <mergeCell ref="G236:H236"/>
    <mergeCell ref="B230:C231"/>
    <mergeCell ref="I236:K236"/>
    <mergeCell ref="G232:K232"/>
    <mergeCell ref="G233:H233"/>
    <mergeCell ref="B222:E222"/>
    <mergeCell ref="N222:P222"/>
    <mergeCell ref="G230:H231"/>
    <mergeCell ref="A206:A207"/>
    <mergeCell ref="B206:E206"/>
    <mergeCell ref="F206:M206"/>
    <mergeCell ref="N206:P206"/>
    <mergeCell ref="F201:M201"/>
    <mergeCell ref="N201:P201"/>
    <mergeCell ref="A201:A202"/>
    <mergeCell ref="A196:A197"/>
    <mergeCell ref="B196:E196"/>
    <mergeCell ref="F196:M196"/>
    <mergeCell ref="N196:P196"/>
    <mergeCell ref="B201:E201"/>
    <mergeCell ref="A191:A192"/>
    <mergeCell ref="B191:E191"/>
    <mergeCell ref="F191:M191"/>
    <mergeCell ref="N191:P191"/>
    <mergeCell ref="A186:A187"/>
    <mergeCell ref="B186:E186"/>
    <mergeCell ref="F186:M186"/>
    <mergeCell ref="N186:P186"/>
    <mergeCell ref="A181:A182"/>
    <mergeCell ref="B181:E181"/>
    <mergeCell ref="F181:M181"/>
    <mergeCell ref="N181:P181"/>
    <mergeCell ref="A175:A176"/>
    <mergeCell ref="B175:E175"/>
    <mergeCell ref="F175:M175"/>
    <mergeCell ref="N175:P175"/>
    <mergeCell ref="A169:A170"/>
    <mergeCell ref="B169:E169"/>
    <mergeCell ref="F169:M169"/>
    <mergeCell ref="N169:P169"/>
    <mergeCell ref="A164:A165"/>
    <mergeCell ref="B164:E164"/>
    <mergeCell ref="F164:M164"/>
    <mergeCell ref="N164:P164"/>
    <mergeCell ref="A159:A160"/>
    <mergeCell ref="B159:E159"/>
    <mergeCell ref="F159:M159"/>
    <mergeCell ref="N159:P159"/>
    <mergeCell ref="A154:A155"/>
    <mergeCell ref="B154:E154"/>
    <mergeCell ref="F154:M154"/>
    <mergeCell ref="N154:P154"/>
    <mergeCell ref="A149:A150"/>
    <mergeCell ref="B149:E149"/>
    <mergeCell ref="F149:M149"/>
    <mergeCell ref="N149:P149"/>
    <mergeCell ref="A142:A143"/>
    <mergeCell ref="B142:E142"/>
    <mergeCell ref="F142:M142"/>
    <mergeCell ref="N142:P142"/>
    <mergeCell ref="A137:A138"/>
    <mergeCell ref="B137:E137"/>
    <mergeCell ref="F137:M137"/>
    <mergeCell ref="N137:P137"/>
    <mergeCell ref="A128:A129"/>
    <mergeCell ref="B128:E128"/>
    <mergeCell ref="F128:M128"/>
    <mergeCell ref="N128:P128"/>
    <mergeCell ref="A122:A123"/>
    <mergeCell ref="B122:E122"/>
    <mergeCell ref="F122:M122"/>
    <mergeCell ref="N122:P122"/>
    <mergeCell ref="A117:A118"/>
    <mergeCell ref="B117:E117"/>
    <mergeCell ref="F117:M117"/>
    <mergeCell ref="N117:P117"/>
    <mergeCell ref="A112:A113"/>
    <mergeCell ref="B112:E112"/>
    <mergeCell ref="F112:M112"/>
    <mergeCell ref="N112:P112"/>
    <mergeCell ref="A106:A107"/>
    <mergeCell ref="B106:E106"/>
    <mergeCell ref="F106:M106"/>
    <mergeCell ref="N106:P106"/>
    <mergeCell ref="A101:A102"/>
    <mergeCell ref="B101:E101"/>
    <mergeCell ref="F101:M101"/>
    <mergeCell ref="N101:P101"/>
    <mergeCell ref="A96:A97"/>
    <mergeCell ref="B96:E96"/>
    <mergeCell ref="F96:M96"/>
    <mergeCell ref="N96:P96"/>
    <mergeCell ref="A91:A92"/>
    <mergeCell ref="B91:E91"/>
    <mergeCell ref="F91:M91"/>
    <mergeCell ref="N91:P91"/>
    <mergeCell ref="A86:A87"/>
    <mergeCell ref="B86:E86"/>
    <mergeCell ref="F86:M86"/>
    <mergeCell ref="N86:P86"/>
    <mergeCell ref="A80:A81"/>
    <mergeCell ref="B80:E80"/>
    <mergeCell ref="F80:M80"/>
    <mergeCell ref="N80:P80"/>
    <mergeCell ref="A75:A76"/>
    <mergeCell ref="B75:E75"/>
    <mergeCell ref="F75:M75"/>
    <mergeCell ref="N75:P75"/>
    <mergeCell ref="A68:A69"/>
    <mergeCell ref="B68:E68"/>
    <mergeCell ref="F68:M68"/>
    <mergeCell ref="N68:P68"/>
    <mergeCell ref="B62:E62"/>
    <mergeCell ref="F62:M62"/>
    <mergeCell ref="N62:P62"/>
    <mergeCell ref="A56:A57"/>
    <mergeCell ref="B56:E56"/>
    <mergeCell ref="F56:M56"/>
    <mergeCell ref="N56:P56"/>
    <mergeCell ref="B51:E51"/>
    <mergeCell ref="F51:M51"/>
    <mergeCell ref="N51:P51"/>
    <mergeCell ref="F31:M31"/>
    <mergeCell ref="N31:P31"/>
    <mergeCell ref="A46:A47"/>
    <mergeCell ref="B46:E46"/>
    <mergeCell ref="F46:M46"/>
    <mergeCell ref="N46:P46"/>
    <mergeCell ref="B41:E41"/>
    <mergeCell ref="F41:M41"/>
    <mergeCell ref="N41:P41"/>
    <mergeCell ref="F238:G238"/>
    <mergeCell ref="H238:K238"/>
    <mergeCell ref="I230:K231"/>
    <mergeCell ref="N36:P36"/>
    <mergeCell ref="N213:P213"/>
    <mergeCell ref="A21:A22"/>
    <mergeCell ref="A31:A32"/>
    <mergeCell ref="A41:A42"/>
    <mergeCell ref="A51:A52"/>
    <mergeCell ref="A62:A63"/>
    <mergeCell ref="F21:M21"/>
    <mergeCell ref="A26:A27"/>
    <mergeCell ref="A36:A37"/>
    <mergeCell ref="B36:E36"/>
    <mergeCell ref="F36:M36"/>
    <mergeCell ref="B6:E6"/>
    <mergeCell ref="F6:M6"/>
    <mergeCell ref="A11:A12"/>
    <mergeCell ref="B16:E16"/>
    <mergeCell ref="F16:M16"/>
    <mergeCell ref="N16:P16"/>
    <mergeCell ref="A6:A7"/>
    <mergeCell ref="B11:E11"/>
    <mergeCell ref="F11:M11"/>
    <mergeCell ref="N11:P11"/>
    <mergeCell ref="B213:E213"/>
    <mergeCell ref="B21:E21"/>
    <mergeCell ref="N21:P21"/>
    <mergeCell ref="B26:E26"/>
    <mergeCell ref="F26:M26"/>
    <mergeCell ref="N26:P26"/>
    <mergeCell ref="B31:E31"/>
    <mergeCell ref="B3:E3"/>
    <mergeCell ref="A16:A17"/>
    <mergeCell ref="G234:H234"/>
    <mergeCell ref="G235:H235"/>
    <mergeCell ref="I235:K235"/>
    <mergeCell ref="A221:P221"/>
    <mergeCell ref="A127:P127"/>
    <mergeCell ref="A212:P212"/>
    <mergeCell ref="I233:K233"/>
    <mergeCell ref="I234:K2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Zieliński</dc:creator>
  <cp:keywords/>
  <dc:description/>
  <cp:lastModifiedBy>Grażyna</cp:lastModifiedBy>
  <cp:lastPrinted>2019-07-03T08:24:41Z</cp:lastPrinted>
  <dcterms:created xsi:type="dcterms:W3CDTF">2007-06-04T13:10:41Z</dcterms:created>
  <dcterms:modified xsi:type="dcterms:W3CDTF">2019-09-19T14:51:21Z</dcterms:modified>
  <cp:category/>
  <cp:version/>
  <cp:contentType/>
  <cp:contentStatus/>
</cp:coreProperties>
</file>