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czalska\Desktop\1 ANETA\REGULAMIN DO 130 000 PLN I WNIOSKI\ŚMIECI\"/>
    </mc:Choice>
  </mc:AlternateContent>
  <xr:revisionPtr revIDLastSave="0" documentId="13_ncr:1_{993806DD-BF0A-439A-AD8C-6945EC1D8FDA}" xr6:coauthVersionLast="47" xr6:coauthVersionMax="47" xr10:uidLastSave="{00000000-0000-0000-0000-000000000000}"/>
  <bookViews>
    <workbookView xWindow="0" yWindow="0" windowWidth="28800" windowHeight="15600" activeTab="1" xr2:uid="{11D2A623-39A4-4D7E-900C-AA144A933888}"/>
  </bookViews>
  <sheets>
    <sheet name="MEDYCZNE" sheetId="1" r:id="rId1"/>
    <sheet name="KOMUNALNE" sheetId="2" r:id="rId2"/>
  </sheets>
  <definedNames>
    <definedName name="_xlnm.Print_Area" localSheetId="0">MEDYCZNE!$A$1:$I$10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2"/>
  <c r="H4" i="2"/>
  <c r="H5" i="2"/>
  <c r="H2" i="2"/>
  <c r="D9" i="1"/>
  <c r="D7" i="1"/>
  <c r="I7" i="1" s="1"/>
  <c r="D4" i="1"/>
  <c r="D3" i="1"/>
  <c r="D2" i="1"/>
  <c r="I9" i="1"/>
  <c r="I4" i="1"/>
  <c r="I3" i="1"/>
  <c r="I5" i="1"/>
  <c r="I6" i="1"/>
  <c r="I8" i="1"/>
  <c r="E6" i="2"/>
  <c r="G3" i="2"/>
  <c r="G4" i="2"/>
  <c r="G5" i="2"/>
  <c r="G2" i="2"/>
  <c r="G6" i="2" s="1"/>
  <c r="G3" i="1" l="1"/>
  <c r="G4" i="1"/>
  <c r="G5" i="1"/>
  <c r="G6" i="1"/>
  <c r="G7" i="1"/>
  <c r="G8" i="1"/>
  <c r="G9" i="1"/>
  <c r="G2" i="1"/>
  <c r="I2" i="1" s="1"/>
  <c r="I10" i="1" s="1"/>
  <c r="H6" i="2" l="1"/>
  <c r="H3" i="1"/>
  <c r="H4" i="1"/>
  <c r="H5" i="1"/>
  <c r="H6" i="1"/>
  <c r="H7" i="1"/>
  <c r="H8" i="1"/>
  <c r="H9" i="1"/>
  <c r="H10" i="1" l="1"/>
</calcChain>
</file>

<file path=xl/sharedStrings.xml><?xml version="1.0" encoding="utf-8"?>
<sst xmlns="http://schemas.openxmlformats.org/spreadsheetml/2006/main" count="53" uniqueCount="45">
  <si>
    <t>Lp.</t>
  </si>
  <si>
    <t>Rodzaj  odpadu</t>
  </si>
  <si>
    <t>Kod odpadu</t>
  </si>
  <si>
    <t>Stawka podatku VAT</t>
  </si>
  <si>
    <t>Wartość netto</t>
  </si>
  <si>
    <t>Wartość brutto</t>
  </si>
  <si>
    <t>1.</t>
  </si>
  <si>
    <t>Części ciała i organy oraz pojemniki na krew i konserwanty służące do jej przechowywania (z wyłączeniem 18 01 03)</t>
  </si>
  <si>
    <t>18 01 02</t>
  </si>
  <si>
    <t>2.</t>
  </si>
  <si>
    <t>18 01 03</t>
  </si>
  <si>
    <t>3.</t>
  </si>
  <si>
    <t>Inne odpady niż wymienione w 18 01 03 (np. opatrunki z materiału lub gipsu, pościel, ubrania jednorazowe, pieluchy)</t>
  </si>
  <si>
    <t>18 01 04</t>
  </si>
  <si>
    <t>4.</t>
  </si>
  <si>
    <t>Chemikalia, w tym odczynniki chemiczne, zawierające substancje niebezpieczne</t>
  </si>
  <si>
    <t>18 01 06</t>
  </si>
  <si>
    <t>5.</t>
  </si>
  <si>
    <t>Chemikalia, w tym odczynniki chemiczne, inne niż wymienione w 18 01 06</t>
  </si>
  <si>
    <t>18 01 07</t>
  </si>
  <si>
    <t>6.</t>
  </si>
  <si>
    <t>Leki cytotoksyczne i cytostatyczne</t>
  </si>
  <si>
    <t>18 01 08</t>
  </si>
  <si>
    <t>7.</t>
  </si>
  <si>
    <t>Leki inne niż wymienione w 18 01 08</t>
  </si>
  <si>
    <t>18 01 09</t>
  </si>
  <si>
    <t>8.</t>
  </si>
  <si>
    <t>Pozostałości z żywienia pacjentów oddziałów zakaźnych</t>
  </si>
  <si>
    <t>18 01 82</t>
  </si>
  <si>
    <t>Odpady komunalne</t>
  </si>
  <si>
    <t>20 03 01</t>
  </si>
  <si>
    <t xml:space="preserve">Papier </t>
  </si>
  <si>
    <t>15 01 01</t>
  </si>
  <si>
    <t>Plastik</t>
  </si>
  <si>
    <t>15 01 02</t>
  </si>
  <si>
    <t>Szkło</t>
  </si>
  <si>
    <t>15 01 07</t>
  </si>
  <si>
    <t>Ilość pojemników 1100 L</t>
  </si>
  <si>
    <t>Ilość kg</t>
  </si>
  <si>
    <t>Cena 1kg netto</t>
  </si>
  <si>
    <t>Cena 1kg brutto</t>
  </si>
  <si>
    <t>Cena za m-c netto</t>
  </si>
  <si>
    <t>Cena za m-c brutto</t>
  </si>
  <si>
    <t xml:space="preserve">Inne odpady, które zawierają żywe drobnoustroje chorobotwórcze lub ich toksyny oraz inne formy zdolne do przeniesienia materiału genetycznego, o których wiadomo lub co do których istnieją wiarygodne podstawy do sądzenia, że wywołują choroby u ludzi i zwierząt (np. zainfekowane pieluchomajtki, podpaski, podkłady), z wyłączeniem 18 01 80 i 18 01 82 </t>
  </si>
  <si>
    <t>20 m-cy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</si>
</sst>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PLN]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6911-E4B4-4B81-A39F-DD9CB1041CBB}">
  <sheetPr>
    <pageSetUpPr fitToPage="1"/>
  </sheetPr>
  <dimension ref="A1:I10"/>
  <sheetViews>
    <sheetView workbookViewId="0"/>
  </sheetViews>
  <sheetFormatPr defaultRowHeight="15" x14ac:dyDescent="0.25"/>
  <cols>
    <col min="1" max="1" width="3.28515625" style="6" bestFit="1" customWidth="1"/>
    <col min="2" max="2" width="101.140625" bestFit="1" customWidth="1"/>
    <col min="3" max="3" width="11.42578125" style="6" bestFit="1" customWidth="1"/>
    <col min="4" max="4" width="6.42578125" style="6" bestFit="1" customWidth="1"/>
    <col min="5" max="5" width="9.140625" style="6" bestFit="1" customWidth="1"/>
    <col min="6" max="6" width="18.42578125" style="6" bestFit="1" customWidth="1"/>
    <col min="7" max="7" width="9.140625" style="6" bestFit="1" customWidth="1"/>
    <col min="8" max="9" width="14" style="6" bestFit="1" customWidth="1"/>
  </cols>
  <sheetData>
    <row r="1" spans="1:9" ht="36" x14ac:dyDescent="0.25">
      <c r="A1" s="1" t="s">
        <v>0</v>
      </c>
      <c r="B1" s="1" t="s">
        <v>1</v>
      </c>
      <c r="C1" s="1" t="s">
        <v>2</v>
      </c>
      <c r="D1" s="1" t="s">
        <v>38</v>
      </c>
      <c r="E1" s="1" t="s">
        <v>39</v>
      </c>
      <c r="F1" s="1" t="s">
        <v>3</v>
      </c>
      <c r="G1" s="1" t="s">
        <v>40</v>
      </c>
      <c r="H1" s="1" t="s">
        <v>4</v>
      </c>
      <c r="I1" s="1" t="s">
        <v>5</v>
      </c>
    </row>
    <row r="2" spans="1:9" x14ac:dyDescent="0.25">
      <c r="A2" s="9" t="s">
        <v>6</v>
      </c>
      <c r="B2" s="3" t="s">
        <v>7</v>
      </c>
      <c r="C2" s="2" t="s">
        <v>8</v>
      </c>
      <c r="D2" s="2">
        <f>11*20</f>
        <v>220</v>
      </c>
      <c r="E2" s="8">
        <v>8.08</v>
      </c>
      <c r="F2" s="7">
        <v>0.08</v>
      </c>
      <c r="G2" s="8">
        <f>E2*1.08</f>
        <v>8.7263999999999999</v>
      </c>
      <c r="H2" s="8">
        <f>D2*E2</f>
        <v>1777.6</v>
      </c>
      <c r="I2" s="8">
        <f>D2*G2</f>
        <v>1919.808</v>
      </c>
    </row>
    <row r="3" spans="1:9" ht="57" x14ac:dyDescent="0.25">
      <c r="A3" s="9" t="s">
        <v>9</v>
      </c>
      <c r="B3" s="3" t="s">
        <v>43</v>
      </c>
      <c r="C3" s="2" t="s">
        <v>10</v>
      </c>
      <c r="D3" s="4">
        <f>4337*20</f>
        <v>86740</v>
      </c>
      <c r="E3" s="8">
        <v>8.08</v>
      </c>
      <c r="F3" s="7">
        <v>0.08</v>
      </c>
      <c r="G3" s="8">
        <f t="shared" ref="G3:G9" si="0">E3*1.08</f>
        <v>8.7263999999999999</v>
      </c>
      <c r="H3" s="8">
        <f t="shared" ref="H3:H9" si="1">D3*E3</f>
        <v>700859.2</v>
      </c>
      <c r="I3" s="8">
        <f t="shared" ref="I3:I9" si="2">D3*G3</f>
        <v>756927.93599999999</v>
      </c>
    </row>
    <row r="4" spans="1:9" x14ac:dyDescent="0.25">
      <c r="A4" s="9" t="s">
        <v>11</v>
      </c>
      <c r="B4" s="3" t="s">
        <v>12</v>
      </c>
      <c r="C4" s="2" t="s">
        <v>13</v>
      </c>
      <c r="D4" s="2">
        <f>145*20</f>
        <v>2900</v>
      </c>
      <c r="E4" s="8">
        <v>8.08</v>
      </c>
      <c r="F4" s="7">
        <v>0.08</v>
      </c>
      <c r="G4" s="8">
        <f t="shared" si="0"/>
        <v>8.7263999999999999</v>
      </c>
      <c r="H4" s="8">
        <f t="shared" si="1"/>
        <v>23432</v>
      </c>
      <c r="I4" s="8">
        <f t="shared" si="2"/>
        <v>25306.560000000001</v>
      </c>
    </row>
    <row r="5" spans="1:9" x14ac:dyDescent="0.25">
      <c r="A5" s="9" t="s">
        <v>14</v>
      </c>
      <c r="B5" s="3" t="s">
        <v>15</v>
      </c>
      <c r="C5" s="2" t="s">
        <v>16</v>
      </c>
      <c r="D5" s="2">
        <v>10</v>
      </c>
      <c r="E5" s="8">
        <v>8.08</v>
      </c>
      <c r="F5" s="7">
        <v>0.08</v>
      </c>
      <c r="G5" s="8">
        <f t="shared" si="0"/>
        <v>8.7263999999999999</v>
      </c>
      <c r="H5" s="8">
        <f t="shared" si="1"/>
        <v>80.8</v>
      </c>
      <c r="I5" s="8">
        <f t="shared" si="2"/>
        <v>87.263999999999996</v>
      </c>
    </row>
    <row r="6" spans="1:9" x14ac:dyDescent="0.25">
      <c r="A6" s="9" t="s">
        <v>17</v>
      </c>
      <c r="B6" s="3" t="s">
        <v>18</v>
      </c>
      <c r="C6" s="2" t="s">
        <v>19</v>
      </c>
      <c r="D6" s="2">
        <v>10</v>
      </c>
      <c r="E6" s="8">
        <v>8.08</v>
      </c>
      <c r="F6" s="7">
        <v>0.08</v>
      </c>
      <c r="G6" s="8">
        <f t="shared" si="0"/>
        <v>8.7263999999999999</v>
      </c>
      <c r="H6" s="8">
        <f t="shared" si="1"/>
        <v>80.8</v>
      </c>
      <c r="I6" s="8">
        <f t="shared" si="2"/>
        <v>87.263999999999996</v>
      </c>
    </row>
    <row r="7" spans="1:9" x14ac:dyDescent="0.25">
      <c r="A7" s="9" t="s">
        <v>20</v>
      </c>
      <c r="B7" s="3" t="s">
        <v>21</v>
      </c>
      <c r="C7" s="2" t="s">
        <v>22</v>
      </c>
      <c r="D7" s="4">
        <f>110*20</f>
        <v>2200</v>
      </c>
      <c r="E7" s="8">
        <v>8.08</v>
      </c>
      <c r="F7" s="7">
        <v>0.08</v>
      </c>
      <c r="G7" s="8">
        <f t="shared" si="0"/>
        <v>8.7263999999999999</v>
      </c>
      <c r="H7" s="8">
        <f t="shared" si="1"/>
        <v>17776</v>
      </c>
      <c r="I7" s="8">
        <f t="shared" si="2"/>
        <v>19198.079999999998</v>
      </c>
    </row>
    <row r="8" spans="1:9" x14ac:dyDescent="0.25">
      <c r="A8" s="9" t="s">
        <v>23</v>
      </c>
      <c r="B8" s="5" t="s">
        <v>24</v>
      </c>
      <c r="C8" s="2" t="s">
        <v>25</v>
      </c>
      <c r="D8" s="2">
        <v>10</v>
      </c>
      <c r="E8" s="8">
        <v>8.08</v>
      </c>
      <c r="F8" s="7">
        <v>0.08</v>
      </c>
      <c r="G8" s="8">
        <f t="shared" si="0"/>
        <v>8.7263999999999999</v>
      </c>
      <c r="H8" s="8">
        <f t="shared" si="1"/>
        <v>80.8</v>
      </c>
      <c r="I8" s="8">
        <f t="shared" si="2"/>
        <v>87.263999999999996</v>
      </c>
    </row>
    <row r="9" spans="1:9" x14ac:dyDescent="0.25">
      <c r="A9" s="9" t="s">
        <v>26</v>
      </c>
      <c r="B9" s="3" t="s">
        <v>27</v>
      </c>
      <c r="C9" s="2" t="s">
        <v>28</v>
      </c>
      <c r="D9" s="4">
        <f>164*20</f>
        <v>3280</v>
      </c>
      <c r="E9" s="8">
        <v>8.08</v>
      </c>
      <c r="F9" s="7">
        <v>0.08</v>
      </c>
      <c r="G9" s="8">
        <f t="shared" si="0"/>
        <v>8.7263999999999999</v>
      </c>
      <c r="H9" s="8">
        <f t="shared" si="1"/>
        <v>26502.400000000001</v>
      </c>
      <c r="I9" s="8">
        <f t="shared" si="2"/>
        <v>28622.592000000001</v>
      </c>
    </row>
    <row r="10" spans="1:9" x14ac:dyDescent="0.25">
      <c r="H10" s="10">
        <f>SUM(H2:H9)</f>
        <v>770589.60000000009</v>
      </c>
      <c r="I10" s="10">
        <f>SUM(I2:I9)</f>
        <v>832236.76799999981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&amp;LSZACOWANIE NA 20 M-CY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42D17-A847-4A21-BFCE-1ADCAB618104}">
  <dimension ref="A1:H6"/>
  <sheetViews>
    <sheetView tabSelected="1" workbookViewId="0"/>
  </sheetViews>
  <sheetFormatPr defaultRowHeight="15" x14ac:dyDescent="0.25"/>
  <cols>
    <col min="1" max="1" width="3.28515625" bestFit="1" customWidth="1"/>
    <col min="2" max="2" width="14.42578125" bestFit="1" customWidth="1"/>
    <col min="3" max="3" width="11.42578125" bestFit="1" customWidth="1"/>
    <col min="4" max="4" width="15.28515625" customWidth="1"/>
    <col min="5" max="5" width="16.28515625" customWidth="1"/>
    <col min="7" max="7" width="16.28515625" customWidth="1"/>
    <col min="8" max="8" width="14" bestFit="1" customWidth="1"/>
  </cols>
  <sheetData>
    <row r="1" spans="1:8" ht="40.5" x14ac:dyDescent="0.25">
      <c r="A1" s="1" t="s">
        <v>0</v>
      </c>
      <c r="B1" s="1" t="s">
        <v>1</v>
      </c>
      <c r="C1" s="1" t="s">
        <v>2</v>
      </c>
      <c r="D1" s="1" t="s">
        <v>37</v>
      </c>
      <c r="E1" s="1" t="s">
        <v>41</v>
      </c>
      <c r="F1" s="1" t="s">
        <v>3</v>
      </c>
      <c r="G1" s="1" t="s">
        <v>42</v>
      </c>
      <c r="H1" s="12" t="s">
        <v>44</v>
      </c>
    </row>
    <row r="2" spans="1:8" ht="28.5" x14ac:dyDescent="0.25">
      <c r="A2" s="2" t="s">
        <v>6</v>
      </c>
      <c r="B2" s="3" t="s">
        <v>29</v>
      </c>
      <c r="C2" s="2" t="s">
        <v>30</v>
      </c>
      <c r="D2" s="2">
        <v>4</v>
      </c>
      <c r="E2" s="14">
        <v>6309.33</v>
      </c>
      <c r="F2" s="7">
        <v>0.08</v>
      </c>
      <c r="G2" s="14">
        <f>E2*1.08</f>
        <v>6814.0763999999999</v>
      </c>
      <c r="H2" s="13">
        <f>G2*20</f>
        <v>136281.52799999999</v>
      </c>
    </row>
    <row r="3" spans="1:8" x14ac:dyDescent="0.25">
      <c r="A3" s="2" t="s">
        <v>9</v>
      </c>
      <c r="B3" s="3" t="s">
        <v>31</v>
      </c>
      <c r="C3" s="2" t="s">
        <v>32</v>
      </c>
      <c r="D3" s="2">
        <v>1</v>
      </c>
      <c r="E3" s="14">
        <v>433.33</v>
      </c>
      <c r="F3" s="7">
        <v>0.08</v>
      </c>
      <c r="G3" s="14">
        <f t="shared" ref="G3:G5" si="0">E3*1.08</f>
        <v>467.99639999999999</v>
      </c>
      <c r="H3" s="13">
        <f t="shared" ref="H3:H5" si="1">G3*20</f>
        <v>9359.9279999999999</v>
      </c>
    </row>
    <row r="4" spans="1:8" x14ac:dyDescent="0.25">
      <c r="A4" s="2" t="s">
        <v>11</v>
      </c>
      <c r="B4" s="3" t="s">
        <v>33</v>
      </c>
      <c r="C4" s="2" t="s">
        <v>34</v>
      </c>
      <c r="D4" s="2">
        <v>1</v>
      </c>
      <c r="E4" s="14">
        <v>1187.33</v>
      </c>
      <c r="F4" s="7">
        <v>0.08</v>
      </c>
      <c r="G4" s="14">
        <f t="shared" si="0"/>
        <v>1282.3163999999999</v>
      </c>
      <c r="H4" s="13">
        <f t="shared" si="1"/>
        <v>25646.327999999998</v>
      </c>
    </row>
    <row r="5" spans="1:8" x14ac:dyDescent="0.25">
      <c r="A5" s="2" t="s">
        <v>14</v>
      </c>
      <c r="B5" s="3" t="s">
        <v>35</v>
      </c>
      <c r="C5" s="2" t="s">
        <v>36</v>
      </c>
      <c r="D5" s="2">
        <v>1</v>
      </c>
      <c r="E5" s="14">
        <v>216.67</v>
      </c>
      <c r="F5" s="7">
        <v>0.08</v>
      </c>
      <c r="G5" s="14">
        <f t="shared" si="0"/>
        <v>234.00360000000001</v>
      </c>
      <c r="H5" s="13">
        <f t="shared" si="1"/>
        <v>4680.0720000000001</v>
      </c>
    </row>
    <row r="6" spans="1:8" x14ac:dyDescent="0.25">
      <c r="E6" s="15">
        <f>SUM(E2:E5)</f>
        <v>8146.66</v>
      </c>
      <c r="G6" s="15">
        <f>SUM(G2:G5)</f>
        <v>8798.3927999999996</v>
      </c>
      <c r="H6" s="11">
        <f>SUM(H2:H5)</f>
        <v>175967.85600000003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&amp;LSZACOWANIE NA 20 M-CY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MEDYCZNE</vt:lpstr>
      <vt:lpstr>KOMUNALNE</vt:lpstr>
      <vt:lpstr>MEDYCZNE!Obszar_wydruku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Kurczalska</dc:creator>
  <cp:lastModifiedBy>Aneta Kurczalska</cp:lastModifiedBy>
  <cp:lastPrinted>2023-01-10T07:18:04Z</cp:lastPrinted>
  <dcterms:created xsi:type="dcterms:W3CDTF">2022-03-29T11:52:17Z</dcterms:created>
  <dcterms:modified xsi:type="dcterms:W3CDTF">2023-01-10T07:18:40Z</dcterms:modified>
</cp:coreProperties>
</file>