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<sst xmlns="http://schemas.openxmlformats.org/spreadsheetml/2006/main" count="84" uniqueCount="81">
  <si>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Stopa oprocentowania</t>
  </si>
  <si>
    <t>WIBOR 1M</t>
  </si>
  <si>
    <t>Marża</t>
  </si>
  <si>
    <t>Razem</t>
  </si>
  <si>
    <t>Kwoty spłat w poszczególnych latach</t>
  </si>
  <si>
    <t>Rok</t>
  </si>
  <si>
    <t>Kwota roczna</t>
  </si>
  <si>
    <t>Lp.</t>
  </si>
  <si>
    <t>Podstawa do wyliczenia odsetek</t>
  </si>
  <si>
    <t>Data spłaty</t>
  </si>
  <si>
    <t>Ilość dni</t>
  </si>
  <si>
    <t>Podstawa do kalkulacji odsetek</t>
  </si>
  <si>
    <t>Kwota odsetek</t>
  </si>
  <si>
    <t>Rata kapitałowa do spłaty</t>
  </si>
  <si>
    <t>n</t>
  </si>
  <si>
    <t>Xn</t>
  </si>
  <si>
    <t>-</t>
  </si>
  <si>
    <t>Dn</t>
  </si>
  <si>
    <t>O</t>
  </si>
  <si>
    <t xml:space="preserve">                                                                         </t>
  </si>
  <si>
    <t xml:space="preserve">Xn*Dn/365 </t>
  </si>
  <si>
    <t xml:space="preserve">sporz. </t>
  </si>
  <si>
    <t>Odsetki w danym roku</t>
  </si>
  <si>
    <t>31.03.2025</t>
  </si>
  <si>
    <t>30.06.2025</t>
  </si>
  <si>
    <t>30.09.2025</t>
  </si>
  <si>
    <t>31.12.2025</t>
  </si>
  <si>
    <t>31.03.2026</t>
  </si>
  <si>
    <t>30.06.2026</t>
  </si>
  <si>
    <t>30.09.2026</t>
  </si>
  <si>
    <t>31.12.2026</t>
  </si>
  <si>
    <t>31.03.2027</t>
  </si>
  <si>
    <t>30.06.2027</t>
  </si>
  <si>
    <t>30.09.2027</t>
  </si>
  <si>
    <t>31.12.2027</t>
  </si>
  <si>
    <t>31.03.2028</t>
  </si>
  <si>
    <t>30.06.2028</t>
  </si>
  <si>
    <t>30.09.2028</t>
  </si>
  <si>
    <t>31.12.2028</t>
  </si>
  <si>
    <t>31.03.2029</t>
  </si>
  <si>
    <t>30.06.2029</t>
  </si>
  <si>
    <t>30.09.2029</t>
  </si>
  <si>
    <t>31.12.2029</t>
  </si>
  <si>
    <t>31.03.2030</t>
  </si>
  <si>
    <t>30.06.2030</t>
  </si>
  <si>
    <t>31.12.2030</t>
  </si>
  <si>
    <t>Anita Kaczmarek</t>
  </si>
  <si>
    <t>30.09.2030</t>
  </si>
  <si>
    <t>31.03.2031</t>
  </si>
  <si>
    <t>30.06.2031</t>
  </si>
  <si>
    <t>30.09.2031</t>
  </si>
  <si>
    <t>31.12.2031</t>
  </si>
  <si>
    <t>31.03.2032</t>
  </si>
  <si>
    <t>30.06.2032</t>
  </si>
  <si>
    <t>30.09.2032</t>
  </si>
  <si>
    <t>31.12.2032</t>
  </si>
  <si>
    <t>31.03.2033</t>
  </si>
  <si>
    <t>30.06.2033</t>
  </si>
  <si>
    <t>30.09.2033</t>
  </si>
  <si>
    <t>31.12.2033</t>
  </si>
  <si>
    <t>31.03.2034</t>
  </si>
  <si>
    <t>30.06.2034</t>
  </si>
  <si>
    <t>30.09.2034</t>
  </si>
  <si>
    <t>31.12.2034</t>
  </si>
  <si>
    <t>31.03.2035</t>
  </si>
  <si>
    <t>30.06.2035</t>
  </si>
  <si>
    <t>30.09.2035</t>
  </si>
  <si>
    <t>31.12.2035</t>
  </si>
  <si>
    <t>31.03.2036</t>
  </si>
  <si>
    <t>30.06.2036</t>
  </si>
  <si>
    <t>30.09.2036</t>
  </si>
  <si>
    <t>31.12.2036</t>
  </si>
  <si>
    <t>31.03.2037</t>
  </si>
  <si>
    <t>30.06.2037</t>
  </si>
  <si>
    <t>Zestawienie rat i odsetek dla kredytu długoterminowego do wysokości         3 600 000,00 zł</t>
  </si>
  <si>
    <t>W okr. Od 2024- do 2025</t>
  </si>
  <si>
    <t>W okr. Od 2026- do 2037</t>
  </si>
  <si>
    <t>Odsetki</t>
  </si>
  <si>
    <t>Lata</t>
  </si>
  <si>
    <t>Załącznik  nr 6a do SWZ</t>
  </si>
  <si>
    <t xml:space="preserve">Termin uruchomienia kredytu do 31.07.2024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</si>
</sst>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10" fontId="0" fillId="0" borderId="22" xfId="0" applyNumberFormat="1" applyFont="1" applyBorder="1" applyAlignment="1">
      <alignment horizontal="right"/>
    </xf>
    <xf numFmtId="10" fontId="2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 wrapText="1"/>
    </xf>
    <xf numFmtId="0" fontId="3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4" fontId="2" fillId="0" borderId="25" xfId="0" applyNumberFormat="1" applyFont="1" applyBorder="1" applyAlignment="1">
      <alignment wrapText="1"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4" fontId="2" fillId="0" borderId="28" xfId="0" applyNumberFormat="1" applyFont="1" applyBorder="1" applyAlignment="1">
      <alignment/>
    </xf>
    <xf numFmtId="0" fontId="2" fillId="0" borderId="2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8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12.421875" style="0" customWidth="1"/>
    <col min="4" max="4" width="10.57421875" style="0" customWidth="1"/>
    <col min="5" max="5" width="4.421875" style="0" customWidth="1"/>
    <col min="6" max="6" width="12.57421875" style="0" customWidth="1"/>
    <col min="7" max="7" width="12.421875" style="0" customWidth="1"/>
    <col min="8" max="8" width="11.8515625" style="0" customWidth="1"/>
    <col min="9" max="9" width="0.13671875" style="0" hidden="1" customWidth="1"/>
    <col min="10" max="10" width="5.7109375" style="0" hidden="1" customWidth="1"/>
    <col min="11" max="11" width="0.42578125" style="0" customWidth="1"/>
  </cols>
  <sheetData>
    <row r="1" ht="12.75">
      <c r="G1" t="s">
        <v>79</v>
      </c>
    </row>
    <row r="2" spans="2:8" ht="7.5" customHeight="1">
      <c r="B2" s="2"/>
      <c r="C2" s="2"/>
      <c r="D2" s="2"/>
      <c r="E2" s="2"/>
      <c r="F2" s="46"/>
      <c r="G2" s="46"/>
      <c r="H2" s="46"/>
    </row>
    <row r="3" spans="2:8" ht="30.75" customHeight="1">
      <c r="B3" s="47" t="s">
        <v>74</v>
      </c>
      <c r="C3" s="47"/>
      <c r="D3" s="47"/>
      <c r="E3" s="47"/>
      <c r="F3" s="47"/>
      <c r="G3" s="47"/>
      <c r="H3" s="20"/>
    </row>
    <row r="4" spans="2:8" ht="6" customHeight="1">
      <c r="B4" s="2"/>
      <c r="C4" s="2"/>
      <c r="D4" s="2"/>
      <c r="E4" s="2"/>
      <c r="F4" s="2"/>
      <c r="G4" s="2"/>
      <c r="H4" s="2"/>
    </row>
    <row r="5" spans="2:8" ht="12.75">
      <c r="B5" s="51" t="s">
        <v>0</v>
      </c>
      <c r="C5" s="51"/>
      <c r="D5" s="2"/>
      <c r="E5" s="2"/>
      <c r="F5" s="2"/>
      <c r="G5" s="2"/>
      <c r="H5" s="2"/>
    </row>
    <row r="6" spans="2:8" ht="41.25" customHeight="1">
      <c r="B6" s="28"/>
      <c r="C6" s="31" t="s">
        <v>75</v>
      </c>
      <c r="D6" s="31" t="s">
        <v>76</v>
      </c>
      <c r="E6" s="2"/>
      <c r="F6" s="2"/>
      <c r="G6" s="2"/>
      <c r="H6" s="2"/>
    </row>
    <row r="7" spans="2:8" ht="12.75">
      <c r="B7" s="32" t="s">
        <v>1</v>
      </c>
      <c r="C7" s="29">
        <v>0.0572</v>
      </c>
      <c r="D7" s="37">
        <v>0.0425</v>
      </c>
      <c r="E7" s="2"/>
      <c r="F7" s="2"/>
      <c r="G7" s="2"/>
      <c r="H7" s="2"/>
    </row>
    <row r="8" spans="2:8" ht="12.75">
      <c r="B8" s="32" t="s">
        <v>2</v>
      </c>
      <c r="C8" s="29">
        <v>0.002</v>
      </c>
      <c r="D8" s="37">
        <v>0.002</v>
      </c>
      <c r="E8" s="2"/>
      <c r="F8" s="2"/>
      <c r="G8" s="2"/>
      <c r="H8" s="2"/>
    </row>
    <row r="9" spans="2:8" ht="12.75">
      <c r="B9" s="33" t="s">
        <v>3</v>
      </c>
      <c r="C9" s="30">
        <v>0.0592</v>
      </c>
      <c r="D9" s="38">
        <v>0.0445</v>
      </c>
      <c r="E9" s="2"/>
      <c r="F9" s="2"/>
      <c r="G9" s="2"/>
      <c r="H9" s="2"/>
    </row>
    <row r="10" spans="2:8" ht="12.75">
      <c r="B10" s="34"/>
      <c r="C10" s="35"/>
      <c r="D10" s="36"/>
      <c r="E10" s="2"/>
      <c r="F10" s="2"/>
      <c r="G10" s="2"/>
      <c r="H10" s="2"/>
    </row>
    <row r="11" spans="2:8" ht="12.75">
      <c r="B11" s="51" t="s">
        <v>4</v>
      </c>
      <c r="C11" s="51"/>
      <c r="D11" s="51"/>
      <c r="E11" s="51"/>
      <c r="F11" s="2"/>
      <c r="G11" s="2"/>
      <c r="H11" s="2"/>
    </row>
    <row r="12" spans="2:8" ht="13.5" thickBot="1">
      <c r="B12" s="2"/>
      <c r="C12" s="2"/>
      <c r="D12" s="2"/>
      <c r="E12" s="2"/>
      <c r="F12" s="2"/>
      <c r="G12" s="2"/>
      <c r="H12" s="2"/>
    </row>
    <row r="13" spans="2:8" ht="13.5" thickBot="1">
      <c r="B13" s="4" t="s">
        <v>5</v>
      </c>
      <c r="C13" s="7" t="s">
        <v>6</v>
      </c>
      <c r="D13" s="2"/>
      <c r="E13" s="2"/>
      <c r="F13" s="2"/>
      <c r="G13" s="2"/>
      <c r="H13" s="2"/>
    </row>
    <row r="14" spans="2:8" ht="13.5" thickBot="1">
      <c r="B14" s="5">
        <v>2025</v>
      </c>
      <c r="C14" s="17">
        <v>90000</v>
      </c>
      <c r="D14" s="2"/>
      <c r="E14" s="2"/>
      <c r="F14" s="2"/>
      <c r="G14" s="2"/>
      <c r="H14" s="2"/>
    </row>
    <row r="15" spans="2:8" ht="13.5" thickBot="1">
      <c r="B15" s="5">
        <v>2026</v>
      </c>
      <c r="C15" s="17">
        <v>90000</v>
      </c>
      <c r="D15" s="2"/>
      <c r="E15" s="2"/>
      <c r="F15" s="2"/>
      <c r="G15" s="2"/>
      <c r="H15" s="2"/>
    </row>
    <row r="16" spans="2:8" ht="13.5" thickBot="1">
      <c r="B16" s="5">
        <v>2027</v>
      </c>
      <c r="C16" s="17">
        <v>26000</v>
      </c>
      <c r="D16" s="2"/>
      <c r="E16" s="2"/>
      <c r="F16" s="2"/>
      <c r="G16" s="2"/>
      <c r="H16" s="2"/>
    </row>
    <row r="17" spans="2:8" ht="13.5" thickBot="1">
      <c r="B17" s="5">
        <v>2028</v>
      </c>
      <c r="C17" s="17">
        <v>130000</v>
      </c>
      <c r="D17" s="2"/>
      <c r="E17" s="2"/>
      <c r="F17" s="2"/>
      <c r="G17" s="2"/>
      <c r="H17" s="2"/>
    </row>
    <row r="18" spans="2:8" ht="13.5" thickBot="1">
      <c r="B18" s="5">
        <v>2029</v>
      </c>
      <c r="C18" s="17">
        <v>70000</v>
      </c>
      <c r="D18" s="2"/>
      <c r="E18" s="2"/>
      <c r="F18" s="2"/>
      <c r="G18" s="2"/>
      <c r="H18" s="2"/>
    </row>
    <row r="19" spans="2:8" ht="13.5" thickBot="1">
      <c r="B19" s="5">
        <v>2030</v>
      </c>
      <c r="C19" s="17">
        <v>150000</v>
      </c>
      <c r="D19" s="2"/>
      <c r="E19" s="2"/>
      <c r="F19" s="2"/>
      <c r="G19" s="2"/>
      <c r="H19" s="2"/>
    </row>
    <row r="20" spans="2:8" ht="13.5" thickBot="1">
      <c r="B20" s="5">
        <v>2031</v>
      </c>
      <c r="C20" s="17">
        <v>720000</v>
      </c>
      <c r="D20" s="2"/>
      <c r="E20" s="2"/>
      <c r="F20" s="2"/>
      <c r="G20" s="2"/>
      <c r="H20" s="2"/>
    </row>
    <row r="21" spans="2:8" ht="13.5" thickBot="1">
      <c r="B21" s="5">
        <v>2032</v>
      </c>
      <c r="C21" s="17">
        <v>500000</v>
      </c>
      <c r="D21" s="2"/>
      <c r="E21" s="2"/>
      <c r="F21" s="2"/>
      <c r="G21" s="2"/>
      <c r="H21" s="2"/>
    </row>
    <row r="22" spans="2:8" ht="13.5" thickBot="1">
      <c r="B22" s="5">
        <v>2033</v>
      </c>
      <c r="C22" s="17">
        <v>500000</v>
      </c>
      <c r="D22" s="2"/>
      <c r="E22" s="2"/>
      <c r="F22" s="2"/>
      <c r="G22" s="2"/>
      <c r="H22" s="2"/>
    </row>
    <row r="23" spans="2:8" ht="13.5" thickBot="1">
      <c r="B23" s="5">
        <v>2034</v>
      </c>
      <c r="C23" s="17">
        <v>325000</v>
      </c>
      <c r="D23" s="2"/>
      <c r="E23" s="2"/>
      <c r="F23" s="2"/>
      <c r="G23" s="2"/>
      <c r="H23" s="2"/>
    </row>
    <row r="24" spans="2:8" ht="13.5" thickBot="1">
      <c r="B24" s="5">
        <v>2035</v>
      </c>
      <c r="C24" s="17">
        <v>325000</v>
      </c>
      <c r="D24" s="2"/>
      <c r="E24" s="2"/>
      <c r="F24" s="2"/>
      <c r="G24" s="2"/>
      <c r="H24" s="2"/>
    </row>
    <row r="25" spans="2:8" ht="13.5" thickBot="1">
      <c r="B25" s="5">
        <v>2036</v>
      </c>
      <c r="C25" s="17">
        <v>400000</v>
      </c>
      <c r="D25" s="2"/>
      <c r="E25" s="2"/>
      <c r="F25" s="2"/>
      <c r="G25" s="2"/>
      <c r="H25" s="2"/>
    </row>
    <row r="26" spans="2:8" ht="13.5" thickBot="1">
      <c r="B26" s="5">
        <v>2037</v>
      </c>
      <c r="C26" s="17">
        <v>274000</v>
      </c>
      <c r="D26" s="2"/>
      <c r="E26" s="2"/>
      <c r="F26" s="2"/>
      <c r="G26" s="2"/>
      <c r="H26" s="2"/>
    </row>
    <row r="27" spans="2:8" ht="13.5" thickBot="1">
      <c r="B27" s="6" t="s">
        <v>3</v>
      </c>
      <c r="C27" s="18">
        <f>SUM(C14:C26)</f>
        <v>3600000</v>
      </c>
      <c r="D27" s="3"/>
      <c r="E27" s="3"/>
      <c r="F27" s="3"/>
      <c r="G27" s="3"/>
      <c r="H27" s="3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19" t="s">
        <v>80</v>
      </c>
      <c r="C29" s="19"/>
      <c r="D29" s="8"/>
      <c r="E29" s="3"/>
      <c r="F29" s="2"/>
      <c r="G29" s="2"/>
      <c r="H29" s="2"/>
    </row>
    <row r="30" spans="2:8" ht="19.5" customHeight="1" thickBot="1">
      <c r="B30" s="2"/>
      <c r="C30" s="2"/>
      <c r="D30" s="2"/>
      <c r="E30" s="2"/>
      <c r="F30" s="2"/>
      <c r="G30" s="2"/>
      <c r="H30" s="2"/>
    </row>
    <row r="31" spans="2:11" ht="42.75" customHeight="1" thickBot="1" thickTop="1">
      <c r="B31" s="9" t="s">
        <v>7</v>
      </c>
      <c r="C31" s="10" t="s">
        <v>8</v>
      </c>
      <c r="D31" s="10" t="s">
        <v>9</v>
      </c>
      <c r="E31" s="10" t="s">
        <v>10</v>
      </c>
      <c r="F31" s="10" t="s">
        <v>11</v>
      </c>
      <c r="G31" s="10" t="s">
        <v>12</v>
      </c>
      <c r="H31" s="26" t="s">
        <v>13</v>
      </c>
      <c r="I31" s="39" t="s">
        <v>22</v>
      </c>
      <c r="J31" s="45" t="s">
        <v>78</v>
      </c>
      <c r="K31" s="45" t="s">
        <v>77</v>
      </c>
    </row>
    <row r="32" spans="2:11" ht="13.5" thickBot="1">
      <c r="B32" s="11" t="s">
        <v>14</v>
      </c>
      <c r="C32" s="12" t="s">
        <v>15</v>
      </c>
      <c r="D32" s="12" t="s">
        <v>16</v>
      </c>
      <c r="E32" s="12" t="s">
        <v>17</v>
      </c>
      <c r="F32" s="12" t="s">
        <v>20</v>
      </c>
      <c r="G32" s="12" t="s">
        <v>18</v>
      </c>
      <c r="H32" s="27" t="s">
        <v>16</v>
      </c>
      <c r="I32" s="40"/>
      <c r="J32" s="24"/>
      <c r="K32" s="24"/>
    </row>
    <row r="33" spans="2:11" ht="13.5" thickTop="1">
      <c r="B33" s="13">
        <v>1</v>
      </c>
      <c r="C33" s="15">
        <v>3600000</v>
      </c>
      <c r="D33" s="14" t="s">
        <v>16</v>
      </c>
      <c r="E33" s="14">
        <v>153</v>
      </c>
      <c r="F33" s="15">
        <f>C33*E33/365</f>
        <v>1509041.095890411</v>
      </c>
      <c r="G33" s="15">
        <f>F33*C$9</f>
        <v>89335.23287671233</v>
      </c>
      <c r="H33" s="22">
        <v>0</v>
      </c>
      <c r="I33" s="41">
        <f>G33</f>
        <v>89335.23287671233</v>
      </c>
      <c r="J33" s="24">
        <v>2024</v>
      </c>
      <c r="K33" s="25">
        <f>G33</f>
        <v>89335.23287671233</v>
      </c>
    </row>
    <row r="34" spans="2:11" ht="12.75">
      <c r="B34" s="13">
        <v>2</v>
      </c>
      <c r="C34" s="15">
        <v>3600000</v>
      </c>
      <c r="D34" s="14" t="s">
        <v>23</v>
      </c>
      <c r="E34" s="14">
        <v>90</v>
      </c>
      <c r="F34" s="15">
        <f>C34*E34/365</f>
        <v>887671.2328767123</v>
      </c>
      <c r="G34" s="15">
        <f>F34*C$9</f>
        <v>52550.136986301375</v>
      </c>
      <c r="H34" s="22">
        <v>22500</v>
      </c>
      <c r="I34" s="42"/>
      <c r="J34" s="24">
        <v>2025</v>
      </c>
      <c r="K34" s="25">
        <f>G34+G35+G36+G37</f>
        <v>211109.22739726026</v>
      </c>
    </row>
    <row r="35" spans="2:11" ht="12.75">
      <c r="B35" s="13">
        <v>3</v>
      </c>
      <c r="C35" s="15">
        <f aca="true" t="shared" si="0" ref="C35:C83">C34-H34</f>
        <v>3577500</v>
      </c>
      <c r="D35" s="14" t="s">
        <v>24</v>
      </c>
      <c r="E35" s="14">
        <v>91</v>
      </c>
      <c r="F35" s="15">
        <f>C35*E35/365</f>
        <v>891924.6575342466</v>
      </c>
      <c r="G35" s="15">
        <f>F35*C$9</f>
        <v>52801.9397260274</v>
      </c>
      <c r="H35" s="22">
        <v>22500</v>
      </c>
      <c r="I35" s="42"/>
      <c r="J35" s="24"/>
      <c r="K35" s="24"/>
    </row>
    <row r="36" spans="2:11" ht="12.75">
      <c r="B36" s="13">
        <v>4</v>
      </c>
      <c r="C36" s="15">
        <f t="shared" si="0"/>
        <v>3555000</v>
      </c>
      <c r="D36" s="14" t="s">
        <v>25</v>
      </c>
      <c r="E36" s="14">
        <v>92</v>
      </c>
      <c r="F36" s="15">
        <f aca="true" t="shared" si="1" ref="F36:F83">C36*E36/365</f>
        <v>896054.794520548</v>
      </c>
      <c r="G36" s="15">
        <f>F36*C$9</f>
        <v>53046.44383561644</v>
      </c>
      <c r="H36" s="22">
        <v>22500</v>
      </c>
      <c r="I36" s="43"/>
      <c r="J36" s="24"/>
      <c r="K36" s="24"/>
    </row>
    <row r="37" spans="2:11" ht="12.75">
      <c r="B37" s="13">
        <v>5</v>
      </c>
      <c r="C37" s="15">
        <f t="shared" si="0"/>
        <v>3532500</v>
      </c>
      <c r="D37" s="14" t="s">
        <v>26</v>
      </c>
      <c r="E37" s="14">
        <v>92</v>
      </c>
      <c r="F37" s="15">
        <f t="shared" si="1"/>
        <v>890383.5616438356</v>
      </c>
      <c r="G37" s="15">
        <f>F37*C$9</f>
        <v>52710.70684931507</v>
      </c>
      <c r="H37" s="22">
        <v>22500</v>
      </c>
      <c r="I37" s="43">
        <f>G34+G35+G36+G37</f>
        <v>211109.22739726026</v>
      </c>
      <c r="J37" s="24"/>
      <c r="K37" s="24"/>
    </row>
    <row r="38" spans="2:11" ht="12.75">
      <c r="B38" s="13">
        <v>6</v>
      </c>
      <c r="C38" s="15">
        <f t="shared" si="0"/>
        <v>3510000</v>
      </c>
      <c r="D38" s="14" t="s">
        <v>27</v>
      </c>
      <c r="E38" s="14">
        <v>91</v>
      </c>
      <c r="F38" s="15">
        <f t="shared" si="1"/>
        <v>875095.8904109589</v>
      </c>
      <c r="G38" s="15">
        <f>F38*D$9</f>
        <v>38941.76712328767</v>
      </c>
      <c r="H38" s="22">
        <v>22500</v>
      </c>
      <c r="I38" s="42"/>
      <c r="J38" s="24">
        <v>2026</v>
      </c>
      <c r="K38" s="25">
        <f>G38+G39+G40+G41</f>
        <v>155111.45547945204</v>
      </c>
    </row>
    <row r="39" spans="2:11" ht="12.75">
      <c r="B39" s="13">
        <v>7</v>
      </c>
      <c r="C39" s="15">
        <f t="shared" si="0"/>
        <v>3487500</v>
      </c>
      <c r="D39" s="14" t="s">
        <v>28</v>
      </c>
      <c r="E39" s="14">
        <v>91</v>
      </c>
      <c r="F39" s="15">
        <f t="shared" si="1"/>
        <v>869486.301369863</v>
      </c>
      <c r="G39" s="15">
        <f aca="true" t="shared" si="2" ref="G39:G83">F39*D$9</f>
        <v>38692.1404109589</v>
      </c>
      <c r="H39" s="22">
        <v>22500</v>
      </c>
      <c r="I39" s="42"/>
      <c r="J39" s="24"/>
      <c r="K39" s="24"/>
    </row>
    <row r="40" spans="2:11" ht="12.75">
      <c r="B40" s="13">
        <v>8</v>
      </c>
      <c r="C40" s="15">
        <f t="shared" si="0"/>
        <v>3465000</v>
      </c>
      <c r="D40" s="14" t="s">
        <v>29</v>
      </c>
      <c r="E40" s="14">
        <v>92</v>
      </c>
      <c r="F40" s="15">
        <f t="shared" si="1"/>
        <v>873369.8630136986</v>
      </c>
      <c r="G40" s="15">
        <f t="shared" si="2"/>
        <v>38864.95890410958</v>
      </c>
      <c r="H40" s="22">
        <v>22500</v>
      </c>
      <c r="I40" s="43"/>
      <c r="J40" s="24"/>
      <c r="K40" s="24"/>
    </row>
    <row r="41" spans="2:11" ht="12.75">
      <c r="B41" s="13">
        <v>9</v>
      </c>
      <c r="C41" s="15">
        <f t="shared" si="0"/>
        <v>3442500</v>
      </c>
      <c r="D41" s="14" t="s">
        <v>30</v>
      </c>
      <c r="E41" s="14">
        <v>92</v>
      </c>
      <c r="F41" s="15">
        <f t="shared" si="1"/>
        <v>867698.6301369863</v>
      </c>
      <c r="G41" s="15">
        <f t="shared" si="2"/>
        <v>38612.58904109589</v>
      </c>
      <c r="H41" s="22">
        <v>22500</v>
      </c>
      <c r="I41" s="43">
        <f>G38+G39+G40+G41</f>
        <v>155111.45547945204</v>
      </c>
      <c r="J41" s="24"/>
      <c r="K41" s="24"/>
    </row>
    <row r="42" spans="2:11" ht="12.75">
      <c r="B42" s="13">
        <v>10</v>
      </c>
      <c r="C42" s="15">
        <f t="shared" si="0"/>
        <v>3420000</v>
      </c>
      <c r="D42" s="14" t="s">
        <v>31</v>
      </c>
      <c r="E42" s="14">
        <v>90</v>
      </c>
      <c r="F42" s="15">
        <f t="shared" si="1"/>
        <v>843287.6712328767</v>
      </c>
      <c r="G42" s="15">
        <f t="shared" si="2"/>
        <v>37526.30136986301</v>
      </c>
      <c r="H42" s="22">
        <v>6500</v>
      </c>
      <c r="I42" s="42">
        <v>6500</v>
      </c>
      <c r="J42" s="24">
        <v>2027</v>
      </c>
      <c r="K42" s="25">
        <f>G42+G43+G44+G45</f>
        <v>151753.351369863</v>
      </c>
    </row>
    <row r="43" spans="2:11" ht="12.75">
      <c r="B43" s="13">
        <v>11</v>
      </c>
      <c r="C43" s="15">
        <f t="shared" si="0"/>
        <v>3413500</v>
      </c>
      <c r="D43" s="14" t="s">
        <v>32</v>
      </c>
      <c r="E43" s="14">
        <v>91</v>
      </c>
      <c r="F43" s="15">
        <f t="shared" si="1"/>
        <v>851036.9863013698</v>
      </c>
      <c r="G43" s="15">
        <f t="shared" si="2"/>
        <v>37871.14589041095</v>
      </c>
      <c r="H43" s="22">
        <v>6500</v>
      </c>
      <c r="I43" s="42"/>
      <c r="J43" s="24"/>
      <c r="K43" s="24"/>
    </row>
    <row r="44" spans="2:11" ht="12.75">
      <c r="B44" s="13">
        <v>12</v>
      </c>
      <c r="C44" s="15">
        <f t="shared" si="0"/>
        <v>3407000</v>
      </c>
      <c r="D44" s="14" t="s">
        <v>33</v>
      </c>
      <c r="E44" s="14">
        <v>92</v>
      </c>
      <c r="F44" s="15">
        <f t="shared" si="1"/>
        <v>858750.6849315069</v>
      </c>
      <c r="G44" s="15">
        <f t="shared" si="2"/>
        <v>38214.405479452056</v>
      </c>
      <c r="H44" s="22">
        <v>6500</v>
      </c>
      <c r="I44" s="43"/>
      <c r="J44" s="24"/>
      <c r="K44" s="24"/>
    </row>
    <row r="45" spans="2:11" ht="12.75">
      <c r="B45" s="13">
        <v>13</v>
      </c>
      <c r="C45" s="15">
        <f t="shared" si="0"/>
        <v>3400500</v>
      </c>
      <c r="D45" s="14" t="s">
        <v>34</v>
      </c>
      <c r="E45" s="14">
        <v>92</v>
      </c>
      <c r="F45" s="15">
        <f t="shared" si="1"/>
        <v>857112.3287671233</v>
      </c>
      <c r="G45" s="15">
        <f t="shared" si="2"/>
        <v>38141.498630136986</v>
      </c>
      <c r="H45" s="22">
        <v>6500</v>
      </c>
      <c r="I45" s="43">
        <f>G42+G43+G44+G45</f>
        <v>151753.351369863</v>
      </c>
      <c r="J45" s="24"/>
      <c r="K45" s="24"/>
    </row>
    <row r="46" spans="2:11" ht="12.75">
      <c r="B46" s="13">
        <v>14</v>
      </c>
      <c r="C46" s="15">
        <f t="shared" si="0"/>
        <v>3394000</v>
      </c>
      <c r="D46" s="14" t="s">
        <v>35</v>
      </c>
      <c r="E46" s="14">
        <v>91</v>
      </c>
      <c r="F46" s="15">
        <f t="shared" si="1"/>
        <v>846175.3424657534</v>
      </c>
      <c r="G46" s="15">
        <f t="shared" si="2"/>
        <v>37654.80273972602</v>
      </c>
      <c r="H46" s="22">
        <v>32500</v>
      </c>
      <c r="I46" s="42"/>
      <c r="J46" s="24">
        <v>2028</v>
      </c>
      <c r="K46" s="25">
        <f>G46+G47+G48+G49</f>
        <v>149263.54589041095</v>
      </c>
    </row>
    <row r="47" spans="2:11" ht="12.75">
      <c r="B47" s="13">
        <v>15</v>
      </c>
      <c r="C47" s="15">
        <f t="shared" si="0"/>
        <v>3361500</v>
      </c>
      <c r="D47" s="14" t="s">
        <v>36</v>
      </c>
      <c r="E47" s="14">
        <v>91</v>
      </c>
      <c r="F47" s="15">
        <f t="shared" si="1"/>
        <v>838072.6027397261</v>
      </c>
      <c r="G47" s="15">
        <f t="shared" si="2"/>
        <v>37294.23082191781</v>
      </c>
      <c r="H47" s="22">
        <v>32500</v>
      </c>
      <c r="I47" s="42"/>
      <c r="J47" s="24"/>
      <c r="K47" s="24"/>
    </row>
    <row r="48" spans="2:11" ht="12.75">
      <c r="B48" s="13">
        <v>16</v>
      </c>
      <c r="C48" s="15">
        <f t="shared" si="0"/>
        <v>3329000</v>
      </c>
      <c r="D48" s="14" t="s">
        <v>37</v>
      </c>
      <c r="E48" s="14">
        <v>92</v>
      </c>
      <c r="F48" s="15">
        <f t="shared" si="1"/>
        <v>839090.4109589041</v>
      </c>
      <c r="G48" s="15">
        <f t="shared" si="2"/>
        <v>37339.52328767123</v>
      </c>
      <c r="H48" s="22">
        <v>32500</v>
      </c>
      <c r="I48" s="43"/>
      <c r="J48" s="24"/>
      <c r="K48" s="24"/>
    </row>
    <row r="49" spans="2:11" ht="12.75">
      <c r="B49" s="13">
        <v>17</v>
      </c>
      <c r="C49" s="15">
        <f t="shared" si="0"/>
        <v>3296500</v>
      </c>
      <c r="D49" s="14" t="s">
        <v>38</v>
      </c>
      <c r="E49" s="14">
        <v>92</v>
      </c>
      <c r="F49" s="15">
        <f t="shared" si="1"/>
        <v>830898.6301369863</v>
      </c>
      <c r="G49" s="15">
        <f t="shared" si="2"/>
        <v>36974.98904109589</v>
      </c>
      <c r="H49" s="22">
        <v>32500</v>
      </c>
      <c r="I49" s="43">
        <f>G46+G47+G48+G49</f>
        <v>149263.54589041095</v>
      </c>
      <c r="J49" s="24"/>
      <c r="K49" s="24"/>
    </row>
    <row r="50" spans="2:11" ht="12.75">
      <c r="B50" s="13">
        <v>18</v>
      </c>
      <c r="C50" s="15">
        <f t="shared" si="0"/>
        <v>3264000</v>
      </c>
      <c r="D50" s="14" t="s">
        <v>39</v>
      </c>
      <c r="E50" s="14">
        <v>90</v>
      </c>
      <c r="F50" s="15">
        <f>C50*E50/365</f>
        <v>804821.9178082192</v>
      </c>
      <c r="G50" s="15">
        <f t="shared" si="2"/>
        <v>35814.57534246575</v>
      </c>
      <c r="H50" s="22">
        <v>17500</v>
      </c>
      <c r="I50" s="42"/>
      <c r="J50" s="24">
        <v>2029</v>
      </c>
      <c r="K50" s="25">
        <f>G50+G51+G52+G53</f>
        <v>144072.40753424657</v>
      </c>
    </row>
    <row r="51" spans="2:11" ht="12.75">
      <c r="B51" s="13">
        <v>19</v>
      </c>
      <c r="C51" s="15">
        <f t="shared" si="0"/>
        <v>3246500</v>
      </c>
      <c r="D51" s="14" t="s">
        <v>40</v>
      </c>
      <c r="E51" s="14">
        <v>91</v>
      </c>
      <c r="F51" s="15">
        <f t="shared" si="1"/>
        <v>809401.3698630137</v>
      </c>
      <c r="G51" s="15">
        <f t="shared" si="2"/>
        <v>36018.36095890411</v>
      </c>
      <c r="H51" s="22">
        <v>17500</v>
      </c>
      <c r="I51" s="42"/>
      <c r="J51" s="24"/>
      <c r="K51" s="24"/>
    </row>
    <row r="52" spans="2:11" ht="12.75">
      <c r="B52" s="13">
        <v>20</v>
      </c>
      <c r="C52" s="15">
        <f t="shared" si="0"/>
        <v>3229000</v>
      </c>
      <c r="D52" s="14" t="s">
        <v>41</v>
      </c>
      <c r="E52" s="14">
        <v>92</v>
      </c>
      <c r="F52" s="15">
        <f t="shared" si="1"/>
        <v>813884.9315068494</v>
      </c>
      <c r="G52" s="15">
        <f t="shared" si="2"/>
        <v>36217.879452054796</v>
      </c>
      <c r="H52" s="22">
        <v>17500</v>
      </c>
      <c r="I52" s="43"/>
      <c r="J52" s="24"/>
      <c r="K52" s="24"/>
    </row>
    <row r="53" spans="2:11" ht="12.75">
      <c r="B53" s="13">
        <v>21</v>
      </c>
      <c r="C53" s="15">
        <f t="shared" si="0"/>
        <v>3211500</v>
      </c>
      <c r="D53" s="14" t="s">
        <v>42</v>
      </c>
      <c r="E53" s="14">
        <v>92</v>
      </c>
      <c r="F53" s="15">
        <f t="shared" si="1"/>
        <v>809473.9726027397</v>
      </c>
      <c r="G53" s="15">
        <f t="shared" si="2"/>
        <v>36021.59178082192</v>
      </c>
      <c r="H53" s="22">
        <v>17500</v>
      </c>
      <c r="I53" s="43">
        <f>G50+G51+G52+G53</f>
        <v>144072.40753424657</v>
      </c>
      <c r="J53" s="24"/>
      <c r="K53" s="24"/>
    </row>
    <row r="54" spans="2:11" ht="12.75">
      <c r="B54" s="13">
        <v>22</v>
      </c>
      <c r="C54" s="15">
        <f t="shared" si="0"/>
        <v>3194000</v>
      </c>
      <c r="D54" s="14" t="s">
        <v>43</v>
      </c>
      <c r="E54" s="14">
        <v>90</v>
      </c>
      <c r="F54" s="15">
        <f t="shared" si="1"/>
        <v>787561.6438356164</v>
      </c>
      <c r="G54" s="15">
        <f t="shared" si="2"/>
        <v>35046.49315068493</v>
      </c>
      <c r="H54" s="22">
        <v>37500</v>
      </c>
      <c r="I54" s="42"/>
      <c r="J54" s="24">
        <v>2030</v>
      </c>
      <c r="K54" s="25">
        <f>G54+G55+G56+G57</f>
        <v>139613.87328767122</v>
      </c>
    </row>
    <row r="55" spans="2:11" ht="12.75">
      <c r="B55" s="13">
        <v>23</v>
      </c>
      <c r="C55" s="15">
        <f t="shared" si="0"/>
        <v>3156500</v>
      </c>
      <c r="D55" s="14" t="s">
        <v>44</v>
      </c>
      <c r="E55" s="14">
        <v>91</v>
      </c>
      <c r="F55" s="15">
        <f t="shared" si="1"/>
        <v>786963.0136986302</v>
      </c>
      <c r="G55" s="15">
        <f t="shared" si="2"/>
        <v>35019.85410958904</v>
      </c>
      <c r="H55" s="22">
        <v>37500</v>
      </c>
      <c r="I55" s="42"/>
      <c r="J55" s="24"/>
      <c r="K55" s="24"/>
    </row>
    <row r="56" spans="2:11" ht="12.75">
      <c r="B56" s="13">
        <v>24</v>
      </c>
      <c r="C56" s="15">
        <f t="shared" si="0"/>
        <v>3119000</v>
      </c>
      <c r="D56" s="14" t="s">
        <v>47</v>
      </c>
      <c r="E56" s="14">
        <v>92</v>
      </c>
      <c r="F56" s="15">
        <f t="shared" si="1"/>
        <v>786158.904109589</v>
      </c>
      <c r="G56" s="15">
        <f t="shared" si="2"/>
        <v>34984.07123287671</v>
      </c>
      <c r="H56" s="22">
        <v>37500</v>
      </c>
      <c r="I56" s="43"/>
      <c r="J56" s="24"/>
      <c r="K56" s="24"/>
    </row>
    <row r="57" spans="2:11" ht="12.75">
      <c r="B57" s="13">
        <v>25</v>
      </c>
      <c r="C57" s="15">
        <f t="shared" si="0"/>
        <v>3081500</v>
      </c>
      <c r="D57" s="14" t="s">
        <v>45</v>
      </c>
      <c r="E57" s="14">
        <v>92</v>
      </c>
      <c r="F57" s="15">
        <f t="shared" si="1"/>
        <v>776706.8493150685</v>
      </c>
      <c r="G57" s="15">
        <f t="shared" si="2"/>
        <v>34563.45479452054</v>
      </c>
      <c r="H57" s="22">
        <v>37500</v>
      </c>
      <c r="I57" s="43">
        <f>G54+G55+G56+G57</f>
        <v>139613.87328767122</v>
      </c>
      <c r="J57" s="24"/>
      <c r="K57" s="24"/>
    </row>
    <row r="58" spans="2:11" ht="12.75">
      <c r="B58" s="13">
        <v>26</v>
      </c>
      <c r="C58" s="15">
        <f t="shared" si="0"/>
        <v>3044000</v>
      </c>
      <c r="D58" s="14" t="s">
        <v>48</v>
      </c>
      <c r="E58" s="14">
        <v>91</v>
      </c>
      <c r="F58" s="15">
        <f t="shared" si="1"/>
        <v>758915.0684931506</v>
      </c>
      <c r="G58" s="15">
        <f t="shared" si="2"/>
        <v>33771.7205479452</v>
      </c>
      <c r="H58" s="22">
        <v>180000</v>
      </c>
      <c r="I58" s="42"/>
      <c r="J58" s="24">
        <v>2031</v>
      </c>
      <c r="K58" s="25">
        <f>G58+G59+G60+G61</f>
        <v>123737.30958904109</v>
      </c>
    </row>
    <row r="59" spans="2:11" ht="12.75">
      <c r="B59" s="13">
        <v>27</v>
      </c>
      <c r="C59" s="15">
        <f t="shared" si="0"/>
        <v>2864000</v>
      </c>
      <c r="D59" s="14" t="s">
        <v>49</v>
      </c>
      <c r="E59" s="14">
        <v>91</v>
      </c>
      <c r="F59" s="15">
        <f t="shared" si="1"/>
        <v>714038.3561643836</v>
      </c>
      <c r="G59" s="15">
        <f t="shared" si="2"/>
        <v>31774.70684931507</v>
      </c>
      <c r="H59" s="22">
        <v>180000</v>
      </c>
      <c r="I59" s="42"/>
      <c r="J59" s="24"/>
      <c r="K59" s="24"/>
    </row>
    <row r="60" spans="2:11" ht="12.75">
      <c r="B60" s="13">
        <v>28</v>
      </c>
      <c r="C60" s="15">
        <f t="shared" si="0"/>
        <v>2684000</v>
      </c>
      <c r="D60" s="14" t="s">
        <v>50</v>
      </c>
      <c r="E60" s="14">
        <v>92</v>
      </c>
      <c r="F60" s="15">
        <f t="shared" si="1"/>
        <v>676515.0684931506</v>
      </c>
      <c r="G60" s="15">
        <f t="shared" si="2"/>
        <v>30104.920547945203</v>
      </c>
      <c r="H60" s="22">
        <v>180000</v>
      </c>
      <c r="I60" s="43"/>
      <c r="J60" s="24"/>
      <c r="K60" s="24"/>
    </row>
    <row r="61" spans="2:11" ht="12.75">
      <c r="B61" s="13">
        <v>29</v>
      </c>
      <c r="C61" s="15">
        <f t="shared" si="0"/>
        <v>2504000</v>
      </c>
      <c r="D61" s="14" t="s">
        <v>51</v>
      </c>
      <c r="E61" s="14">
        <v>92</v>
      </c>
      <c r="F61" s="15">
        <f t="shared" si="1"/>
        <v>631145.205479452</v>
      </c>
      <c r="G61" s="15">
        <f t="shared" si="2"/>
        <v>28085.961643835613</v>
      </c>
      <c r="H61" s="22">
        <v>180000</v>
      </c>
      <c r="I61" s="43"/>
      <c r="J61" s="24"/>
      <c r="K61" s="24"/>
    </row>
    <row r="62" spans="2:11" ht="12.75">
      <c r="B62" s="13">
        <v>30</v>
      </c>
      <c r="C62" s="15">
        <f t="shared" si="0"/>
        <v>2324000</v>
      </c>
      <c r="D62" s="14" t="s">
        <v>52</v>
      </c>
      <c r="E62" s="14">
        <v>90</v>
      </c>
      <c r="F62" s="15">
        <f t="shared" si="1"/>
        <v>573041.095890411</v>
      </c>
      <c r="G62" s="15">
        <f t="shared" si="2"/>
        <v>25500.328767123287</v>
      </c>
      <c r="H62" s="22">
        <v>125000</v>
      </c>
      <c r="I62" s="43"/>
      <c r="J62" s="24">
        <v>2032</v>
      </c>
      <c r="K62" s="25">
        <f>G62+G63+G64+G65</f>
        <v>95020.9109589041</v>
      </c>
    </row>
    <row r="63" spans="2:11" ht="12.75">
      <c r="B63" s="13">
        <v>31</v>
      </c>
      <c r="C63" s="15">
        <f t="shared" si="0"/>
        <v>2199000</v>
      </c>
      <c r="D63" s="14" t="s">
        <v>53</v>
      </c>
      <c r="E63" s="14">
        <v>91</v>
      </c>
      <c r="F63" s="15">
        <f t="shared" si="1"/>
        <v>548243.8356164383</v>
      </c>
      <c r="G63" s="15">
        <f t="shared" si="2"/>
        <v>24396.8506849315</v>
      </c>
      <c r="H63" s="22">
        <v>125000</v>
      </c>
      <c r="I63" s="43"/>
      <c r="J63" s="24"/>
      <c r="K63" s="24"/>
    </row>
    <row r="64" spans="2:11" ht="12.75">
      <c r="B64" s="13">
        <v>32</v>
      </c>
      <c r="C64" s="15">
        <f t="shared" si="0"/>
        <v>2074000</v>
      </c>
      <c r="D64" s="14" t="s">
        <v>54</v>
      </c>
      <c r="E64" s="14">
        <v>92</v>
      </c>
      <c r="F64" s="15">
        <f t="shared" si="1"/>
        <v>522761.6438356164</v>
      </c>
      <c r="G64" s="15">
        <f t="shared" si="2"/>
        <v>23262.89315068493</v>
      </c>
      <c r="H64" s="22">
        <v>125000</v>
      </c>
      <c r="I64" s="43"/>
      <c r="J64" s="24"/>
      <c r="K64" s="24"/>
    </row>
    <row r="65" spans="2:11" ht="12.75">
      <c r="B65" s="13">
        <v>33</v>
      </c>
      <c r="C65" s="15">
        <f t="shared" si="0"/>
        <v>1949000</v>
      </c>
      <c r="D65" s="14" t="s">
        <v>55</v>
      </c>
      <c r="E65" s="14">
        <v>92</v>
      </c>
      <c r="F65" s="15">
        <f t="shared" si="1"/>
        <v>491254.79452054796</v>
      </c>
      <c r="G65" s="15">
        <f t="shared" si="2"/>
        <v>21860.838356164382</v>
      </c>
      <c r="H65" s="22">
        <v>125000</v>
      </c>
      <c r="I65" s="43"/>
      <c r="J65" s="24"/>
      <c r="K65" s="24"/>
    </row>
    <row r="66" spans="2:11" ht="12.75">
      <c r="B66" s="13">
        <v>34</v>
      </c>
      <c r="C66" s="15">
        <f t="shared" si="0"/>
        <v>1824000</v>
      </c>
      <c r="D66" s="14" t="s">
        <v>56</v>
      </c>
      <c r="E66" s="14">
        <v>90</v>
      </c>
      <c r="F66" s="15">
        <f t="shared" si="1"/>
        <v>449753.4246575342</v>
      </c>
      <c r="G66" s="15">
        <f t="shared" si="2"/>
        <v>20014.027397260274</v>
      </c>
      <c r="H66" s="22">
        <v>125000</v>
      </c>
      <c r="I66" s="43"/>
      <c r="J66" s="24">
        <v>2033</v>
      </c>
      <c r="K66" s="25">
        <f>G66+G67+G68+G69</f>
        <v>72770.91095890412</v>
      </c>
    </row>
    <row r="67" spans="2:11" ht="12.75">
      <c r="B67" s="13">
        <v>35</v>
      </c>
      <c r="C67" s="15">
        <f t="shared" si="0"/>
        <v>1699000</v>
      </c>
      <c r="D67" s="14" t="s">
        <v>57</v>
      </c>
      <c r="E67" s="14">
        <v>91</v>
      </c>
      <c r="F67" s="15">
        <f t="shared" si="1"/>
        <v>423586.30136986304</v>
      </c>
      <c r="G67" s="15">
        <f t="shared" si="2"/>
        <v>18849.590410958903</v>
      </c>
      <c r="H67" s="22">
        <v>125000</v>
      </c>
      <c r="I67" s="43"/>
      <c r="J67" s="24"/>
      <c r="K67" s="24"/>
    </row>
    <row r="68" spans="2:11" ht="12.75">
      <c r="B68" s="13">
        <v>36</v>
      </c>
      <c r="C68" s="15">
        <f t="shared" si="0"/>
        <v>1574000</v>
      </c>
      <c r="D68" s="14" t="s">
        <v>58</v>
      </c>
      <c r="E68" s="14">
        <v>92</v>
      </c>
      <c r="F68" s="15">
        <f t="shared" si="1"/>
        <v>396734.2465753425</v>
      </c>
      <c r="G68" s="15">
        <f t="shared" si="2"/>
        <v>17654.67397260274</v>
      </c>
      <c r="H68" s="22">
        <v>125000</v>
      </c>
      <c r="I68" s="43"/>
      <c r="J68" s="24"/>
      <c r="K68" s="24"/>
    </row>
    <row r="69" spans="2:11" ht="12.75">
      <c r="B69" s="13">
        <v>37</v>
      </c>
      <c r="C69" s="15">
        <f t="shared" si="0"/>
        <v>1449000</v>
      </c>
      <c r="D69" s="14" t="s">
        <v>59</v>
      </c>
      <c r="E69" s="14">
        <v>92</v>
      </c>
      <c r="F69" s="15">
        <f t="shared" si="1"/>
        <v>365227.397260274</v>
      </c>
      <c r="G69" s="15">
        <f t="shared" si="2"/>
        <v>16252.619178082192</v>
      </c>
      <c r="H69" s="22">
        <v>125000</v>
      </c>
      <c r="I69" s="43"/>
      <c r="J69" s="24"/>
      <c r="K69" s="24"/>
    </row>
    <row r="70" spans="2:11" ht="12.75">
      <c r="B70" s="13">
        <v>38</v>
      </c>
      <c r="C70" s="15">
        <f t="shared" si="0"/>
        <v>1324000</v>
      </c>
      <c r="D70" s="14" t="s">
        <v>60</v>
      </c>
      <c r="E70" s="14">
        <v>90</v>
      </c>
      <c r="F70" s="15">
        <f t="shared" si="1"/>
        <v>326465.7534246575</v>
      </c>
      <c r="G70" s="15">
        <f t="shared" si="2"/>
        <v>14527.726027397259</v>
      </c>
      <c r="H70" s="22">
        <v>81250</v>
      </c>
      <c r="I70" s="43"/>
      <c r="J70" s="24">
        <v>2034</v>
      </c>
      <c r="K70" s="25">
        <f>G70+G71+G72+G73</f>
        <v>53459.89212328767</v>
      </c>
    </row>
    <row r="71" spans="2:11" ht="12.75">
      <c r="B71" s="13">
        <v>39</v>
      </c>
      <c r="C71" s="15">
        <f t="shared" si="0"/>
        <v>1242750</v>
      </c>
      <c r="D71" s="14" t="s">
        <v>61</v>
      </c>
      <c r="E71" s="14">
        <v>91</v>
      </c>
      <c r="F71" s="15">
        <f t="shared" si="1"/>
        <v>309836.30136986304</v>
      </c>
      <c r="G71" s="15">
        <f t="shared" si="2"/>
        <v>13787.715410958905</v>
      </c>
      <c r="H71" s="22">
        <v>81250</v>
      </c>
      <c r="I71" s="43"/>
      <c r="J71" s="24"/>
      <c r="K71" s="24"/>
    </row>
    <row r="72" spans="2:11" ht="12.75">
      <c r="B72" s="13">
        <v>40</v>
      </c>
      <c r="C72" s="15">
        <f t="shared" si="0"/>
        <v>1161500</v>
      </c>
      <c r="D72" s="14" t="s">
        <v>62</v>
      </c>
      <c r="E72" s="14">
        <v>92</v>
      </c>
      <c r="F72" s="15">
        <f t="shared" si="1"/>
        <v>292761.6438356164</v>
      </c>
      <c r="G72" s="15">
        <f t="shared" si="2"/>
        <v>13027.89315068493</v>
      </c>
      <c r="H72" s="22">
        <v>81250</v>
      </c>
      <c r="I72" s="43"/>
      <c r="J72" s="24"/>
      <c r="K72" s="24"/>
    </row>
    <row r="73" spans="2:11" ht="12.75">
      <c r="B73" s="13">
        <v>41</v>
      </c>
      <c r="C73" s="15">
        <f t="shared" si="0"/>
        <v>1080250</v>
      </c>
      <c r="D73" s="14" t="s">
        <v>63</v>
      </c>
      <c r="E73" s="14">
        <v>92</v>
      </c>
      <c r="F73" s="15">
        <f t="shared" si="1"/>
        <v>272282.19178082194</v>
      </c>
      <c r="G73" s="15">
        <f t="shared" si="2"/>
        <v>12116.557534246576</v>
      </c>
      <c r="H73" s="22">
        <v>81250</v>
      </c>
      <c r="I73" s="43"/>
      <c r="J73" s="24"/>
      <c r="K73" s="24"/>
    </row>
    <row r="74" spans="2:11" ht="12.75">
      <c r="B74" s="13">
        <v>42</v>
      </c>
      <c r="C74" s="15">
        <f t="shared" si="0"/>
        <v>999000</v>
      </c>
      <c r="D74" s="14" t="s">
        <v>64</v>
      </c>
      <c r="E74" s="14">
        <v>90</v>
      </c>
      <c r="F74" s="15">
        <f t="shared" si="1"/>
        <v>246328.76712328766</v>
      </c>
      <c r="G74" s="15">
        <f t="shared" si="2"/>
        <v>10961.6301369863</v>
      </c>
      <c r="H74" s="22">
        <v>81250</v>
      </c>
      <c r="I74" s="43"/>
      <c r="J74" s="24">
        <v>2035</v>
      </c>
      <c r="K74" s="25">
        <f>G74+G75+G76+G77</f>
        <v>38997.39212328767</v>
      </c>
    </row>
    <row r="75" spans="2:11" ht="12.75">
      <c r="B75" s="13">
        <v>43</v>
      </c>
      <c r="C75" s="15">
        <f t="shared" si="0"/>
        <v>917750</v>
      </c>
      <c r="D75" s="14" t="s">
        <v>65</v>
      </c>
      <c r="E75" s="14">
        <v>91</v>
      </c>
      <c r="F75" s="15">
        <f t="shared" si="1"/>
        <v>228808.90410958903</v>
      </c>
      <c r="G75" s="15">
        <f t="shared" si="2"/>
        <v>10181.99623287671</v>
      </c>
      <c r="H75" s="22">
        <v>81250</v>
      </c>
      <c r="I75" s="43"/>
      <c r="J75" s="24"/>
      <c r="K75" s="24"/>
    </row>
    <row r="76" spans="2:11" ht="12.75">
      <c r="B76" s="13">
        <v>44</v>
      </c>
      <c r="C76" s="15">
        <f t="shared" si="0"/>
        <v>836500</v>
      </c>
      <c r="D76" s="14" t="s">
        <v>66</v>
      </c>
      <c r="E76" s="14">
        <v>92</v>
      </c>
      <c r="F76" s="15">
        <f t="shared" si="1"/>
        <v>210843.83561643836</v>
      </c>
      <c r="G76" s="15">
        <f t="shared" si="2"/>
        <v>9382.550684931506</v>
      </c>
      <c r="H76" s="22">
        <v>81250</v>
      </c>
      <c r="I76" s="43"/>
      <c r="J76" s="24"/>
      <c r="K76" s="24"/>
    </row>
    <row r="77" spans="2:11" ht="12.75">
      <c r="B77" s="13">
        <v>45</v>
      </c>
      <c r="C77" s="15">
        <f t="shared" si="0"/>
        <v>755250</v>
      </c>
      <c r="D77" s="14" t="s">
        <v>67</v>
      </c>
      <c r="E77" s="14">
        <v>92</v>
      </c>
      <c r="F77" s="15">
        <f t="shared" si="1"/>
        <v>190364.38356164383</v>
      </c>
      <c r="G77" s="15">
        <f t="shared" si="2"/>
        <v>8471.21506849315</v>
      </c>
      <c r="H77" s="22">
        <v>81250</v>
      </c>
      <c r="I77" s="43"/>
      <c r="J77" s="24"/>
      <c r="K77" s="24"/>
    </row>
    <row r="78" spans="2:11" ht="12.75">
      <c r="B78" s="13">
        <v>46</v>
      </c>
      <c r="C78" s="15">
        <f t="shared" si="0"/>
        <v>674000</v>
      </c>
      <c r="D78" s="14" t="s">
        <v>68</v>
      </c>
      <c r="E78" s="14">
        <v>91</v>
      </c>
      <c r="F78" s="15">
        <f t="shared" si="1"/>
        <v>168038.35616438356</v>
      </c>
      <c r="G78" s="15">
        <f t="shared" si="2"/>
        <v>7477.706849315068</v>
      </c>
      <c r="H78" s="22">
        <v>100000</v>
      </c>
      <c r="I78" s="43"/>
      <c r="J78" s="24">
        <v>2036</v>
      </c>
      <c r="K78" s="25">
        <f>G78+G79+G80+G81</f>
        <v>23357.501369863014</v>
      </c>
    </row>
    <row r="79" spans="2:11" ht="12.75">
      <c r="B79" s="13">
        <v>47</v>
      </c>
      <c r="C79" s="15">
        <f t="shared" si="0"/>
        <v>574000</v>
      </c>
      <c r="D79" s="14" t="s">
        <v>69</v>
      </c>
      <c r="E79" s="14">
        <v>91</v>
      </c>
      <c r="F79" s="15">
        <f t="shared" si="1"/>
        <v>143106.84931506848</v>
      </c>
      <c r="G79" s="15">
        <f t="shared" si="2"/>
        <v>6368.254794520547</v>
      </c>
      <c r="H79" s="22">
        <v>100000</v>
      </c>
      <c r="I79" s="43"/>
      <c r="J79" s="24"/>
      <c r="K79" s="24"/>
    </row>
    <row r="80" spans="2:11" ht="12.75">
      <c r="B80" s="13">
        <v>48</v>
      </c>
      <c r="C80" s="15">
        <f t="shared" si="0"/>
        <v>474000</v>
      </c>
      <c r="D80" s="14" t="s">
        <v>70</v>
      </c>
      <c r="E80" s="14">
        <v>92</v>
      </c>
      <c r="F80" s="15">
        <f t="shared" si="1"/>
        <v>119473.97260273973</v>
      </c>
      <c r="G80" s="15">
        <f t="shared" si="2"/>
        <v>5316.591780821917</v>
      </c>
      <c r="H80" s="22">
        <v>100000</v>
      </c>
      <c r="I80" s="43"/>
      <c r="J80" s="24"/>
      <c r="K80" s="24"/>
    </row>
    <row r="81" spans="2:11" ht="12.75">
      <c r="B81" s="13">
        <v>49</v>
      </c>
      <c r="C81" s="15">
        <f t="shared" si="0"/>
        <v>374000</v>
      </c>
      <c r="D81" s="14" t="s">
        <v>71</v>
      </c>
      <c r="E81" s="14">
        <v>92</v>
      </c>
      <c r="F81" s="15">
        <f t="shared" si="1"/>
        <v>94268.49315068492</v>
      </c>
      <c r="G81" s="15">
        <f t="shared" si="2"/>
        <v>4194.947945205479</v>
      </c>
      <c r="H81" s="22">
        <v>100000</v>
      </c>
      <c r="I81" s="43"/>
      <c r="J81" s="24"/>
      <c r="K81" s="24"/>
    </row>
    <row r="82" spans="2:11" ht="12.75">
      <c r="B82" s="13">
        <v>50</v>
      </c>
      <c r="C82" s="15">
        <f t="shared" si="0"/>
        <v>274000</v>
      </c>
      <c r="D82" s="14" t="s">
        <v>72</v>
      </c>
      <c r="E82" s="14">
        <v>90</v>
      </c>
      <c r="F82" s="15">
        <f t="shared" si="1"/>
        <v>67561.64383561644</v>
      </c>
      <c r="G82" s="15">
        <f t="shared" si="2"/>
        <v>3006.4931506849316</v>
      </c>
      <c r="H82" s="22">
        <v>100000</v>
      </c>
      <c r="I82" s="43"/>
      <c r="J82" s="24">
        <v>2037</v>
      </c>
      <c r="K82" s="25">
        <f>G82+G83</f>
        <v>4936.939726027397</v>
      </c>
    </row>
    <row r="83" spans="2:11" ht="13.5" thickBot="1">
      <c r="B83" s="13">
        <v>51</v>
      </c>
      <c r="C83" s="15">
        <f t="shared" si="0"/>
        <v>174000</v>
      </c>
      <c r="D83" s="14" t="s">
        <v>73</v>
      </c>
      <c r="E83" s="14">
        <v>91</v>
      </c>
      <c r="F83" s="15">
        <f t="shared" si="1"/>
        <v>43380.82191780822</v>
      </c>
      <c r="G83" s="15">
        <f t="shared" si="2"/>
        <v>1930.4465753424658</v>
      </c>
      <c r="H83" s="22">
        <v>174000</v>
      </c>
      <c r="I83" s="43"/>
      <c r="J83" s="24"/>
      <c r="K83" s="24"/>
    </row>
    <row r="84" spans="2:11" ht="13.5" thickBot="1">
      <c r="B84" s="48"/>
      <c r="C84" s="49"/>
      <c r="D84" s="49"/>
      <c r="E84" s="50"/>
      <c r="F84" s="16">
        <f>SUM(F33:F83)</f>
        <v>30964861.643835627</v>
      </c>
      <c r="G84" s="16">
        <f>SUM(G33:G83)</f>
        <v>1452539.9506849311</v>
      </c>
      <c r="H84" s="23">
        <f>SUM(H33:H83)</f>
        <v>3600000</v>
      </c>
      <c r="I84" s="44"/>
      <c r="J84" s="24"/>
      <c r="K84" s="24"/>
    </row>
    <row r="85" spans="2:8" ht="13.5" thickTop="1">
      <c r="B85" s="2"/>
      <c r="C85" s="2"/>
      <c r="D85" s="2"/>
      <c r="E85" s="2"/>
      <c r="F85" s="2"/>
      <c r="G85" s="2"/>
      <c r="H85" s="2"/>
    </row>
    <row r="86" spans="2:8" ht="12.75">
      <c r="B86" s="21"/>
      <c r="C86" s="21"/>
      <c r="D86" s="21"/>
      <c r="E86" s="21"/>
      <c r="F86" s="21"/>
      <c r="G86" s="2"/>
      <c r="H86" s="2"/>
    </row>
    <row r="87" spans="2:8" ht="12.75">
      <c r="B87" s="21"/>
      <c r="C87" s="21"/>
      <c r="D87" s="21"/>
      <c r="E87" s="21"/>
      <c r="F87" s="2"/>
      <c r="G87" t="s">
        <v>21</v>
      </c>
      <c r="H87" s="2"/>
    </row>
    <row r="88" spans="2:7" ht="15.75">
      <c r="B88" s="1" t="s">
        <v>19</v>
      </c>
      <c r="G88" t="s">
        <v>46</v>
      </c>
    </row>
  </sheetData>
  <sheetProtection/>
  <mergeCells count="5">
    <mergeCell ref="F2:H2"/>
    <mergeCell ref="B3:G3"/>
    <mergeCell ref="B84:E84"/>
    <mergeCell ref="B5:C5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Anita.Kaczmarek</cp:lastModifiedBy>
  <cp:lastPrinted>2024-04-26T11:46:15Z</cp:lastPrinted>
  <dcterms:created xsi:type="dcterms:W3CDTF">2012-10-12T07:59:30Z</dcterms:created>
  <dcterms:modified xsi:type="dcterms:W3CDTF">2024-05-02T09:21:45Z</dcterms:modified>
  <cp:category/>
  <cp:version/>
  <cp:contentType/>
  <cp:contentStatus/>
</cp:coreProperties>
</file>