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6" yWindow="63" windowWidth="16278" windowHeight="8252"/>
  </bookViews>
  <sheets>
    <sheet name="Arkusz1" sheetId="2" r:id="rId1"/>
  </sheets>
  <definedNames>
    <definedName name="_xlnm.Print_Area" localSheetId="0">Arkusz1!$A$1:$H$56</definedName>
  </definedNames>
  <calcPr calcId="145621"/>
</workbook>
</file>

<file path=xl/calcChain.xml><?xml version="1.0" encoding="utf-8"?>
<calcChain xmlns="http://schemas.openxmlformats.org/spreadsheetml/2006/main">
  <c r="F56" i="2" l="1"/>
  <c r="E56" i="2"/>
  <c r="F55" i="2"/>
  <c r="F54" i="2"/>
  <c r="F53" i="2"/>
  <c r="F52" i="2"/>
  <c r="F51" i="2"/>
  <c r="F50" i="2"/>
  <c r="F49" i="2"/>
  <c r="F48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G31" i="2"/>
  <c r="G30" i="2"/>
  <c r="G55" i="2"/>
  <c r="G54" i="2"/>
  <c r="G53" i="2"/>
  <c r="G52" i="2"/>
  <c r="G51" i="2"/>
  <c r="G50" i="2"/>
  <c r="G49" i="2"/>
  <c r="G48" i="2"/>
  <c r="G47" i="2"/>
  <c r="F47" i="2" s="1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H18" i="2"/>
  <c r="H17" i="2"/>
  <c r="H16" i="2"/>
  <c r="H10" i="2"/>
  <c r="H7" i="2"/>
  <c r="H11" i="2"/>
  <c r="H12" i="2"/>
  <c r="H13" i="2"/>
  <c r="H14" i="2"/>
  <c r="H15" i="2"/>
  <c r="D30" i="2" l="1"/>
  <c r="D31" i="2" s="1"/>
  <c r="D32" i="2" s="1"/>
  <c r="D33" i="2" l="1"/>
  <c r="G29" i="2"/>
  <c r="H20" i="2"/>
  <c r="H19" i="2"/>
  <c r="H9" i="2"/>
  <c r="H8" i="2"/>
  <c r="D34" i="2" l="1"/>
  <c r="D35" i="2" l="1"/>
  <c r="I31" i="2"/>
  <c r="D36" i="2" l="1"/>
  <c r="D37" i="2" l="1"/>
  <c r="D38" i="2" l="1"/>
  <c r="D39" i="2" l="1"/>
  <c r="I38" i="2"/>
  <c r="D40" i="2" l="1"/>
  <c r="D41" i="2" l="1"/>
  <c r="I41" i="2" l="1"/>
  <c r="I56" i="2" s="1"/>
  <c r="D42" i="2"/>
  <c r="D43" i="2" l="1"/>
  <c r="D44" i="2" l="1"/>
  <c r="D45" i="2" l="1"/>
  <c r="D46" i="2" l="1"/>
  <c r="D47" i="2" l="1"/>
  <c r="D48" i="2" l="1"/>
  <c r="D49" i="2" l="1"/>
  <c r="D50" i="2" l="1"/>
  <c r="G5" i="2"/>
  <c r="G6" i="2" s="1"/>
  <c r="D51" i="2" l="1"/>
  <c r="D52" i="2" l="1"/>
  <c r="D53" i="2" l="1"/>
  <c r="D54" i="2" l="1"/>
  <c r="D55" i="2" l="1"/>
</calcChain>
</file>

<file path=xl/comments1.xml><?xml version="1.0" encoding="utf-8"?>
<comments xmlns="http://schemas.openxmlformats.org/spreadsheetml/2006/main">
  <authors>
    <author>kp12374</author>
  </authors>
  <commentList>
    <comment ref="E7" authorId="0">
      <text>
        <r>
          <rPr>
            <sz val="8"/>
            <color indexed="81"/>
            <rFont val="Tahoma"/>
            <family val="2"/>
            <charset val="238"/>
          </rPr>
          <t xml:space="preserve">Należy wpisać stawkę z dnia 24 września 2010r.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Należy wpisać stawkę z dnia 24 września 2010r.
</t>
        </r>
      </text>
    </comment>
  </commentList>
</comments>
</file>

<file path=xl/sharedStrings.xml><?xml version="1.0" encoding="utf-8"?>
<sst xmlns="http://schemas.openxmlformats.org/spreadsheetml/2006/main" count="80" uniqueCount="53">
  <si>
    <t xml:space="preserve">KALKULATOR ODSETEK I PROWIZJI </t>
  </si>
  <si>
    <t>Wyliczenie kosztów kredytu dla oferty (wyłącznie dla potrzeb zapewnienia porównywalności ofert)</t>
  </si>
  <si>
    <t>Odsetki</t>
  </si>
  <si>
    <t>%</t>
  </si>
  <si>
    <t>RAZEM</t>
  </si>
  <si>
    <t>Marża banku</t>
  </si>
  <si>
    <r>
      <t>*</t>
    </r>
    <r>
      <rPr>
        <i/>
        <sz val="8"/>
        <rFont val="Times New Roman"/>
        <family val="1"/>
        <charset val="238"/>
      </rPr>
      <t xml:space="preserve">wskazana stawka WIBOR – 1M służy jedynie do wyliczenia wartości oferty </t>
    </r>
  </si>
  <si>
    <t>Baza</t>
  </si>
  <si>
    <t>365/366</t>
  </si>
  <si>
    <t>Nr raty</t>
  </si>
  <si>
    <t>Stan zadłużenia</t>
  </si>
  <si>
    <t>Rata kapitałowa w PLN - Rk</t>
  </si>
  <si>
    <t>Odsetki - O</t>
  </si>
  <si>
    <t>Ilość dni w okresie</t>
  </si>
  <si>
    <t>2.</t>
  </si>
  <si>
    <t>3.</t>
  </si>
  <si>
    <t>5.</t>
  </si>
  <si>
    <t>6.</t>
  </si>
  <si>
    <t>7.</t>
  </si>
  <si>
    <t>1 rata</t>
  </si>
  <si>
    <t>Razem</t>
  </si>
  <si>
    <t>2 rata</t>
  </si>
  <si>
    <t>3 rata</t>
  </si>
  <si>
    <t>4 rata</t>
  </si>
  <si>
    <t>6 rata</t>
  </si>
  <si>
    <t>8 rata</t>
  </si>
  <si>
    <t>9 rata</t>
  </si>
  <si>
    <t>10 rata</t>
  </si>
  <si>
    <t>RAZEM (proszę wpisać kwotę do Formularza Ofertowego)</t>
  </si>
  <si>
    <t xml:space="preserve">5 rata </t>
  </si>
  <si>
    <t>7 rata</t>
  </si>
  <si>
    <t>WIBOR 1 M* - rok 2023</t>
  </si>
  <si>
    <t>WIBOR 1 M* - rok 2024</t>
  </si>
  <si>
    <t>WIBOR 1 M* - rok 2025</t>
  </si>
  <si>
    <t>WIBOR 1 M* - rok 2026</t>
  </si>
  <si>
    <t>WIBOR 1 M* - rok 2027</t>
  </si>
  <si>
    <t>WIBOR 1 M* - rok 2028</t>
  </si>
  <si>
    <t>WIBOR 1 M* - rok 2029</t>
  </si>
  <si>
    <t>WIBOR 1 M* - rok 2030</t>
  </si>
  <si>
    <t>WIBOR 1 M* - rok 2031</t>
  </si>
  <si>
    <t>WIBOR 1 M* - rok 2032</t>
  </si>
  <si>
    <t>Okres</t>
  </si>
  <si>
    <t>Ilość dni w roku</t>
  </si>
  <si>
    <t>wypełnić wyłącznie pole zaznaczone na żółto.</t>
  </si>
  <si>
    <t>WIBOR 1 M* - rok 2033</t>
  </si>
  <si>
    <t>WIBOR 1 M* - rok 2034</t>
  </si>
  <si>
    <t>WIBOR 1 M* - rok 2035</t>
  </si>
  <si>
    <t>WIBOR 1 M* - rok 2036</t>
  </si>
  <si>
    <t>11 rata</t>
  </si>
  <si>
    <t>12 rata</t>
  </si>
  <si>
    <t>13 rata</t>
  </si>
  <si>
    <t>Kredyt 2023</t>
  </si>
  <si>
    <t>Załącznik Nr 6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</si>
</sst>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yyyy/mm/dd;@"/>
  </numFmts>
  <fonts count="18" x14ac:knownFonts="1"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Times New Roman"/>
      <family val="1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quotePrefix="1" applyNumberFormat="1" applyFont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0" xfId="0" quotePrefix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11" fillId="0" borderId="0" xfId="0" applyFont="1"/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1" fontId="9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1" fontId="9" fillId="2" borderId="4" xfId="0" applyNumberFormat="1" applyFont="1" applyFill="1" applyBorder="1" applyAlignment="1">
      <alignment vertical="center"/>
    </xf>
    <xf numFmtId="10" fontId="2" fillId="4" borderId="2" xfId="1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10" fontId="16" fillId="3" borderId="4" xfId="1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0" fontId="15" fillId="0" borderId="4" xfId="1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8"/>
  <sheetViews>
    <sheetView tabSelected="1" zoomScaleNormal="100" workbookViewId="0">
      <selection activeCell="A2" sqref="A2:H2"/>
    </sheetView>
  </sheetViews>
  <sheetFormatPr defaultColWidth="9.109375" defaultRowHeight="15.05" x14ac:dyDescent="0.3"/>
  <cols>
    <col min="1" max="2" width="9.109375" style="28"/>
    <col min="3" max="3" width="11.33203125" style="28" customWidth="1"/>
    <col min="4" max="4" width="15.44140625" style="28" customWidth="1"/>
    <col min="5" max="5" width="11.109375" style="28" customWidth="1"/>
    <col min="6" max="6" width="13.44140625" style="29" bestFit="1" customWidth="1"/>
    <col min="7" max="7" width="12.5546875" style="30" customWidth="1"/>
    <col min="8" max="8" width="10.88671875" style="28" bestFit="1" customWidth="1"/>
    <col min="9" max="9" width="11.6640625" style="28" hidden="1" customWidth="1"/>
    <col min="10" max="16384" width="9.109375" style="28"/>
  </cols>
  <sheetData>
    <row r="1" spans="1:8" x14ac:dyDescent="0.3">
      <c r="F1" s="75" t="s">
        <v>52</v>
      </c>
      <c r="G1" s="75"/>
      <c r="H1" s="75"/>
    </row>
    <row r="2" spans="1:8" ht="15.65" x14ac:dyDescent="0.3">
      <c r="A2" s="76" t="s">
        <v>0</v>
      </c>
      <c r="B2" s="76"/>
      <c r="C2" s="76"/>
      <c r="D2" s="76"/>
      <c r="E2" s="76"/>
      <c r="F2" s="76"/>
      <c r="G2" s="76"/>
      <c r="H2" s="76"/>
    </row>
    <row r="3" spans="1:8" ht="15.65" x14ac:dyDescent="0.3">
      <c r="A3" s="76" t="s">
        <v>51</v>
      </c>
      <c r="B3" s="76"/>
      <c r="C3" s="76"/>
      <c r="D3" s="76"/>
      <c r="E3" s="76"/>
      <c r="F3" s="76"/>
      <c r="G3" s="76"/>
      <c r="H3" s="76"/>
    </row>
    <row r="4" spans="1:8" x14ac:dyDescent="0.3">
      <c r="A4" s="1" t="s">
        <v>1</v>
      </c>
    </row>
    <row r="5" spans="1:8" x14ac:dyDescent="0.3">
      <c r="A5" s="1" t="s">
        <v>2</v>
      </c>
      <c r="G5" s="29">
        <f>F56</f>
        <v>6292542.0929710288</v>
      </c>
    </row>
    <row r="6" spans="1:8" x14ac:dyDescent="0.3">
      <c r="A6" s="1" t="s">
        <v>28</v>
      </c>
      <c r="G6" s="2">
        <f>G5</f>
        <v>6292542.0929710288</v>
      </c>
    </row>
    <row r="7" spans="1:8" s="48" customFormat="1" ht="15.65" customHeight="1" x14ac:dyDescent="0.3">
      <c r="A7" s="52" t="s">
        <v>31</v>
      </c>
      <c r="B7" s="53"/>
      <c r="C7" s="53"/>
      <c r="D7" s="54"/>
      <c r="E7" s="49">
        <v>6.3E-2</v>
      </c>
      <c r="F7" s="50" t="s">
        <v>3</v>
      </c>
      <c r="G7" s="51" t="s">
        <v>4</v>
      </c>
      <c r="H7" s="47">
        <f>E7+E21</f>
        <v>6.3E-2</v>
      </c>
    </row>
    <row r="8" spans="1:8" s="48" customFormat="1" ht="15.65" customHeight="1" x14ac:dyDescent="0.3">
      <c r="A8" s="52" t="s">
        <v>32</v>
      </c>
      <c r="B8" s="53"/>
      <c r="C8" s="53"/>
      <c r="D8" s="54"/>
      <c r="E8" s="49">
        <v>6.3E-2</v>
      </c>
      <c r="F8" s="50" t="s">
        <v>3</v>
      </c>
      <c r="G8" s="51" t="s">
        <v>4</v>
      </c>
      <c r="H8" s="47">
        <f>E8+E21</f>
        <v>6.3E-2</v>
      </c>
    </row>
    <row r="9" spans="1:8" s="48" customFormat="1" ht="15.65" customHeight="1" x14ac:dyDescent="0.3">
      <c r="A9" s="52" t="s">
        <v>33</v>
      </c>
      <c r="B9" s="53"/>
      <c r="C9" s="53"/>
      <c r="D9" s="54"/>
      <c r="E9" s="49">
        <v>6.3E-2</v>
      </c>
      <c r="F9" s="50" t="s">
        <v>3</v>
      </c>
      <c r="G9" s="51" t="s">
        <v>4</v>
      </c>
      <c r="H9" s="47">
        <f>E9+E21</f>
        <v>6.3E-2</v>
      </c>
    </row>
    <row r="10" spans="1:8" s="48" customFormat="1" ht="15.65" customHeight="1" x14ac:dyDescent="0.3">
      <c r="A10" s="52" t="s">
        <v>34</v>
      </c>
      <c r="B10" s="53"/>
      <c r="C10" s="53"/>
      <c r="D10" s="54"/>
      <c r="E10" s="49">
        <v>6.3E-2</v>
      </c>
      <c r="F10" s="50" t="s">
        <v>3</v>
      </c>
      <c r="G10" s="51" t="s">
        <v>4</v>
      </c>
      <c r="H10" s="47">
        <f>E10+E21</f>
        <v>6.3E-2</v>
      </c>
    </row>
    <row r="11" spans="1:8" s="48" customFormat="1" ht="15.65" customHeight="1" x14ac:dyDescent="0.3">
      <c r="A11" s="52" t="s">
        <v>35</v>
      </c>
      <c r="B11" s="53"/>
      <c r="C11" s="53"/>
      <c r="D11" s="54"/>
      <c r="E11" s="49">
        <v>0.06</v>
      </c>
      <c r="F11" s="50" t="s">
        <v>3</v>
      </c>
      <c r="G11" s="51" t="s">
        <v>4</v>
      </c>
      <c r="H11" s="47">
        <f>E11+E21</f>
        <v>0.06</v>
      </c>
    </row>
    <row r="12" spans="1:8" s="48" customFormat="1" ht="11.9" x14ac:dyDescent="0.3">
      <c r="A12" s="52" t="s">
        <v>36</v>
      </c>
      <c r="B12" s="53"/>
      <c r="C12" s="53"/>
      <c r="D12" s="54"/>
      <c r="E12" s="49">
        <v>0.06</v>
      </c>
      <c r="F12" s="50" t="s">
        <v>3</v>
      </c>
      <c r="G12" s="51" t="s">
        <v>4</v>
      </c>
      <c r="H12" s="47">
        <f>E12+E21</f>
        <v>0.06</v>
      </c>
    </row>
    <row r="13" spans="1:8" s="48" customFormat="1" ht="11.9" x14ac:dyDescent="0.3">
      <c r="A13" s="52" t="s">
        <v>37</v>
      </c>
      <c r="B13" s="53"/>
      <c r="C13" s="53"/>
      <c r="D13" s="54"/>
      <c r="E13" s="49">
        <v>5.5E-2</v>
      </c>
      <c r="F13" s="50" t="s">
        <v>3</v>
      </c>
      <c r="G13" s="51" t="s">
        <v>4</v>
      </c>
      <c r="H13" s="47">
        <f>E13+E21</f>
        <v>5.5E-2</v>
      </c>
    </row>
    <row r="14" spans="1:8" s="48" customFormat="1" ht="11.9" x14ac:dyDescent="0.3">
      <c r="A14" s="52" t="s">
        <v>38</v>
      </c>
      <c r="B14" s="53"/>
      <c r="C14" s="53"/>
      <c r="D14" s="54"/>
      <c r="E14" s="49">
        <v>5.5E-2</v>
      </c>
      <c r="F14" s="50" t="s">
        <v>3</v>
      </c>
      <c r="G14" s="51" t="s">
        <v>4</v>
      </c>
      <c r="H14" s="47">
        <f>E14+E21</f>
        <v>5.5E-2</v>
      </c>
    </row>
    <row r="15" spans="1:8" s="48" customFormat="1" ht="11.9" x14ac:dyDescent="0.3">
      <c r="A15" s="52" t="s">
        <v>39</v>
      </c>
      <c r="B15" s="53"/>
      <c r="C15" s="53"/>
      <c r="D15" s="54"/>
      <c r="E15" s="49">
        <v>5.5E-2</v>
      </c>
      <c r="F15" s="50" t="s">
        <v>3</v>
      </c>
      <c r="G15" s="51" t="s">
        <v>4</v>
      </c>
      <c r="H15" s="47">
        <f>E15+E21</f>
        <v>5.5E-2</v>
      </c>
    </row>
    <row r="16" spans="1:8" s="48" customFormat="1" ht="11.9" x14ac:dyDescent="0.3">
      <c r="A16" s="52" t="s">
        <v>40</v>
      </c>
      <c r="B16" s="53"/>
      <c r="C16" s="53"/>
      <c r="D16" s="54"/>
      <c r="E16" s="49">
        <v>0.05</v>
      </c>
      <c r="F16" s="50" t="s">
        <v>3</v>
      </c>
      <c r="G16" s="51" t="s">
        <v>4</v>
      </c>
      <c r="H16" s="47">
        <f>E16+E21</f>
        <v>0.05</v>
      </c>
    </row>
    <row r="17" spans="1:9" s="48" customFormat="1" ht="11.9" x14ac:dyDescent="0.3">
      <c r="A17" s="52" t="s">
        <v>44</v>
      </c>
      <c r="B17" s="53"/>
      <c r="C17" s="53"/>
      <c r="D17" s="54"/>
      <c r="E17" s="49">
        <v>0.05</v>
      </c>
      <c r="F17" s="50" t="s">
        <v>3</v>
      </c>
      <c r="G17" s="51" t="s">
        <v>4</v>
      </c>
      <c r="H17" s="47">
        <f>E17+E21</f>
        <v>0.05</v>
      </c>
    </row>
    <row r="18" spans="1:9" s="48" customFormat="1" ht="11.9" x14ac:dyDescent="0.3">
      <c r="A18" s="52" t="s">
        <v>45</v>
      </c>
      <c r="B18" s="53"/>
      <c r="C18" s="53"/>
      <c r="D18" s="54"/>
      <c r="E18" s="49">
        <v>0.05</v>
      </c>
      <c r="F18" s="50" t="s">
        <v>3</v>
      </c>
      <c r="G18" s="51" t="s">
        <v>4</v>
      </c>
      <c r="H18" s="47">
        <f>E18+E21</f>
        <v>0.05</v>
      </c>
    </row>
    <row r="19" spans="1:9" s="48" customFormat="1" ht="11.9" x14ac:dyDescent="0.3">
      <c r="A19" s="52" t="s">
        <v>46</v>
      </c>
      <c r="B19" s="53"/>
      <c r="C19" s="53"/>
      <c r="D19" s="54"/>
      <c r="E19" s="49">
        <v>0.05</v>
      </c>
      <c r="F19" s="50" t="s">
        <v>3</v>
      </c>
      <c r="G19" s="51" t="s">
        <v>4</v>
      </c>
      <c r="H19" s="47">
        <f>E19+E21</f>
        <v>0.05</v>
      </c>
    </row>
    <row r="20" spans="1:9" s="48" customFormat="1" ht="11.9" x14ac:dyDescent="0.3">
      <c r="A20" s="52" t="s">
        <v>47</v>
      </c>
      <c r="B20" s="53"/>
      <c r="C20" s="53"/>
      <c r="D20" s="54"/>
      <c r="E20" s="49">
        <v>0.05</v>
      </c>
      <c r="F20" s="50" t="s">
        <v>3</v>
      </c>
      <c r="G20" s="51" t="s">
        <v>4</v>
      </c>
      <c r="H20" s="47">
        <f>E20+E21</f>
        <v>0.05</v>
      </c>
    </row>
    <row r="21" spans="1:9" ht="15.65" thickBot="1" x14ac:dyDescent="0.35">
      <c r="A21" s="64" t="s">
        <v>5</v>
      </c>
      <c r="B21" s="65"/>
      <c r="C21" s="65"/>
      <c r="D21" s="65"/>
      <c r="E21" s="43"/>
      <c r="F21" s="3" t="s">
        <v>3</v>
      </c>
      <c r="G21" s="31"/>
      <c r="H21" s="32"/>
    </row>
    <row r="22" spans="1:9" x14ac:dyDescent="0.25">
      <c r="A22" s="33" t="s">
        <v>6</v>
      </c>
      <c r="B22" s="4"/>
      <c r="C22" s="4"/>
      <c r="D22" s="2"/>
      <c r="E22" s="2"/>
      <c r="F22" s="1" t="s">
        <v>7</v>
      </c>
      <c r="G22" s="28"/>
      <c r="H22" s="5" t="s">
        <v>8</v>
      </c>
    </row>
    <row r="23" spans="1:9" s="45" customFormat="1" x14ac:dyDescent="0.3">
      <c r="A23" s="66" t="s">
        <v>43</v>
      </c>
      <c r="B23" s="66"/>
      <c r="C23" s="66"/>
      <c r="D23" s="66"/>
      <c r="E23" s="66"/>
      <c r="F23" s="66"/>
      <c r="G23" s="66"/>
      <c r="H23" s="44"/>
      <c r="I23" s="44"/>
    </row>
    <row r="24" spans="1:9" ht="12.7" customHeight="1" x14ac:dyDescent="0.3">
      <c r="A24" s="67" t="s">
        <v>9</v>
      </c>
      <c r="B24" s="58" t="s">
        <v>41</v>
      </c>
      <c r="C24" s="59"/>
      <c r="D24" s="68" t="s">
        <v>10</v>
      </c>
      <c r="E24" s="68" t="s">
        <v>11</v>
      </c>
      <c r="F24" s="68" t="s">
        <v>12</v>
      </c>
      <c r="G24" s="70" t="s">
        <v>13</v>
      </c>
      <c r="H24" s="67" t="s">
        <v>42</v>
      </c>
      <c r="I24" s="55"/>
    </row>
    <row r="25" spans="1:9" ht="12.7" customHeight="1" x14ac:dyDescent="0.3">
      <c r="A25" s="67"/>
      <c r="B25" s="60"/>
      <c r="C25" s="61"/>
      <c r="D25" s="69"/>
      <c r="E25" s="68"/>
      <c r="F25" s="68"/>
      <c r="G25" s="71"/>
      <c r="H25" s="67"/>
      <c r="I25" s="55"/>
    </row>
    <row r="26" spans="1:9" ht="12.7" customHeight="1" x14ac:dyDescent="0.3">
      <c r="A26" s="67"/>
      <c r="B26" s="60"/>
      <c r="C26" s="61"/>
      <c r="D26" s="69"/>
      <c r="E26" s="68"/>
      <c r="F26" s="68"/>
      <c r="G26" s="71"/>
      <c r="H26" s="67"/>
      <c r="I26" s="55"/>
    </row>
    <row r="27" spans="1:9" ht="12.7" customHeight="1" x14ac:dyDescent="0.3">
      <c r="A27" s="67"/>
      <c r="B27" s="62"/>
      <c r="C27" s="63"/>
      <c r="D27" s="69"/>
      <c r="E27" s="68"/>
      <c r="F27" s="68"/>
      <c r="G27" s="71"/>
      <c r="H27" s="67"/>
      <c r="I27" s="55"/>
    </row>
    <row r="28" spans="1:9" ht="12.05" customHeight="1" x14ac:dyDescent="0.3">
      <c r="A28" s="11">
        <v>1</v>
      </c>
      <c r="B28" s="56" t="s">
        <v>14</v>
      </c>
      <c r="C28" s="57"/>
      <c r="D28" s="12" t="s">
        <v>15</v>
      </c>
      <c r="E28" s="12" t="s">
        <v>16</v>
      </c>
      <c r="F28" s="12" t="s">
        <v>17</v>
      </c>
      <c r="G28" s="13" t="s">
        <v>18</v>
      </c>
      <c r="H28" s="11"/>
      <c r="I28" s="6"/>
    </row>
    <row r="29" spans="1:9" s="27" customFormat="1" x14ac:dyDescent="0.3">
      <c r="A29" s="35"/>
      <c r="B29" s="15">
        <v>45282</v>
      </c>
      <c r="C29" s="15">
        <v>45291</v>
      </c>
      <c r="D29" s="14">
        <v>11850000</v>
      </c>
      <c r="E29" s="14">
        <v>0</v>
      </c>
      <c r="F29" s="14">
        <f>D29*H7/H29</f>
        <v>2045.3424657534247</v>
      </c>
      <c r="G29" s="26">
        <f>C29-B29</f>
        <v>9</v>
      </c>
      <c r="H29" s="41">
        <v>365</v>
      </c>
      <c r="I29" s="20"/>
    </row>
    <row r="30" spans="1:9" s="27" customFormat="1" x14ac:dyDescent="0.3">
      <c r="A30" s="40" t="s">
        <v>19</v>
      </c>
      <c r="B30" s="17">
        <v>45292</v>
      </c>
      <c r="C30" s="17">
        <v>45626</v>
      </c>
      <c r="D30" s="18">
        <f>D29-E29</f>
        <v>11850000</v>
      </c>
      <c r="E30" s="22">
        <v>300000</v>
      </c>
      <c r="F30" s="18">
        <f>D30*G30/H30*H8</f>
        <v>683317.62295081967</v>
      </c>
      <c r="G30" s="19">
        <f>C30-B30+1</f>
        <v>335</v>
      </c>
      <c r="H30" s="37">
        <v>366</v>
      </c>
      <c r="I30" s="20"/>
    </row>
    <row r="31" spans="1:9" s="27" customFormat="1" x14ac:dyDescent="0.3">
      <c r="A31" s="40"/>
      <c r="B31" s="17">
        <v>45627</v>
      </c>
      <c r="C31" s="17">
        <v>45657</v>
      </c>
      <c r="D31" s="18">
        <f>D30-E30</f>
        <v>11550000</v>
      </c>
      <c r="E31" s="18">
        <v>0</v>
      </c>
      <c r="F31" s="18">
        <f>D31*G31/H31*H9</f>
        <v>61631.557377049176</v>
      </c>
      <c r="G31" s="19">
        <f>C31-B31+1</f>
        <v>31</v>
      </c>
      <c r="H31" s="37">
        <v>366</v>
      </c>
      <c r="I31" s="21">
        <f>SUM(F30:F31)</f>
        <v>744949.18032786879</v>
      </c>
    </row>
    <row r="32" spans="1:9" s="27" customFormat="1" x14ac:dyDescent="0.3">
      <c r="A32" s="35" t="s">
        <v>21</v>
      </c>
      <c r="B32" s="15">
        <v>45658</v>
      </c>
      <c r="C32" s="15">
        <v>45991</v>
      </c>
      <c r="D32" s="14">
        <f>D31-E31</f>
        <v>11550000</v>
      </c>
      <c r="E32" s="34">
        <v>100000</v>
      </c>
      <c r="F32" s="14">
        <f>D32*G32*H9/H32</f>
        <v>665849.58904109593</v>
      </c>
      <c r="G32" s="26">
        <f>C32-B32+1</f>
        <v>334</v>
      </c>
      <c r="H32" s="42">
        <v>365</v>
      </c>
      <c r="I32" s="20"/>
    </row>
    <row r="33" spans="1:9" s="27" customFormat="1" x14ac:dyDescent="0.3">
      <c r="A33" s="25"/>
      <c r="B33" s="15">
        <v>45992</v>
      </c>
      <c r="C33" s="15">
        <v>46022</v>
      </c>
      <c r="D33" s="14">
        <f t="shared" ref="D33:D55" si="0">D32-E32</f>
        <v>11450000</v>
      </c>
      <c r="E33" s="14">
        <v>0</v>
      </c>
      <c r="F33" s="14">
        <f>D33*G33*H9/H33</f>
        <v>61265.342465753427</v>
      </c>
      <c r="G33" s="26">
        <f>C33-B33+1</f>
        <v>31</v>
      </c>
      <c r="H33" s="41">
        <v>365</v>
      </c>
      <c r="I33" s="20"/>
    </row>
    <row r="34" spans="1:9" s="27" customFormat="1" x14ac:dyDescent="0.3">
      <c r="A34" s="40" t="s">
        <v>22</v>
      </c>
      <c r="B34" s="17">
        <v>46023</v>
      </c>
      <c r="C34" s="17">
        <v>46356</v>
      </c>
      <c r="D34" s="18">
        <f t="shared" si="0"/>
        <v>11450000</v>
      </c>
      <c r="E34" s="22">
        <v>100000</v>
      </c>
      <c r="F34" s="18">
        <f>D34*G34*H10/H34</f>
        <v>660084.65753424657</v>
      </c>
      <c r="G34" s="19">
        <f t="shared" ref="G34:G35" si="1">C34-B34+1</f>
        <v>334</v>
      </c>
      <c r="H34" s="38">
        <v>365</v>
      </c>
      <c r="I34" s="20"/>
    </row>
    <row r="35" spans="1:9" s="27" customFormat="1" x14ac:dyDescent="0.3">
      <c r="A35" s="16"/>
      <c r="B35" s="17">
        <v>46357</v>
      </c>
      <c r="C35" s="17">
        <v>46387</v>
      </c>
      <c r="D35" s="18">
        <f t="shared" si="0"/>
        <v>11350000</v>
      </c>
      <c r="E35" s="18">
        <v>0</v>
      </c>
      <c r="F35" s="18">
        <f>D35*G35*H10/H35</f>
        <v>60730.273972602743</v>
      </c>
      <c r="G35" s="19">
        <f t="shared" si="1"/>
        <v>31</v>
      </c>
      <c r="H35" s="37">
        <v>365</v>
      </c>
      <c r="I35" s="20"/>
    </row>
    <row r="36" spans="1:9" s="27" customFormat="1" x14ac:dyDescent="0.3">
      <c r="A36" s="35" t="s">
        <v>23</v>
      </c>
      <c r="B36" s="15">
        <v>46388</v>
      </c>
      <c r="C36" s="15">
        <v>46721</v>
      </c>
      <c r="D36" s="14">
        <f t="shared" si="0"/>
        <v>11350000</v>
      </c>
      <c r="E36" s="34">
        <v>100000</v>
      </c>
      <c r="F36" s="14">
        <f>D36*G36*H11/H36</f>
        <v>623161.64383561641</v>
      </c>
      <c r="G36" s="26">
        <f>C36-B36+1</f>
        <v>334</v>
      </c>
      <c r="H36" s="42">
        <v>365</v>
      </c>
      <c r="I36" s="20"/>
    </row>
    <row r="37" spans="1:9" s="27" customFormat="1" x14ac:dyDescent="0.3">
      <c r="A37" s="25"/>
      <c r="B37" s="15">
        <v>46722</v>
      </c>
      <c r="C37" s="15">
        <v>46752</v>
      </c>
      <c r="D37" s="14">
        <f t="shared" si="0"/>
        <v>11250000</v>
      </c>
      <c r="E37" s="14">
        <v>0</v>
      </c>
      <c r="F37" s="14">
        <f>D37*G37*H11/H37</f>
        <v>57328.767123287675</v>
      </c>
      <c r="G37" s="26">
        <f>C37-B37+1</f>
        <v>31</v>
      </c>
      <c r="H37" s="41">
        <v>365</v>
      </c>
      <c r="I37" s="20"/>
    </row>
    <row r="38" spans="1:9" s="27" customFormat="1" x14ac:dyDescent="0.3">
      <c r="A38" s="40" t="s">
        <v>29</v>
      </c>
      <c r="B38" s="17">
        <v>46753</v>
      </c>
      <c r="C38" s="17">
        <v>47087</v>
      </c>
      <c r="D38" s="18">
        <f t="shared" si="0"/>
        <v>11250000</v>
      </c>
      <c r="E38" s="22">
        <v>100000</v>
      </c>
      <c r="F38" s="18">
        <f>D38*G38*H12/H38</f>
        <v>617827.86885245901</v>
      </c>
      <c r="G38" s="19">
        <f t="shared" ref="G38:G39" si="2">C38-B38+1</f>
        <v>335</v>
      </c>
      <c r="H38" s="38">
        <v>366</v>
      </c>
      <c r="I38" s="21">
        <f>SUM(F36:F38)</f>
        <v>1298318.2798113632</v>
      </c>
    </row>
    <row r="39" spans="1:9" s="27" customFormat="1" x14ac:dyDescent="0.3">
      <c r="A39" s="16"/>
      <c r="B39" s="17">
        <v>47088</v>
      </c>
      <c r="C39" s="17">
        <v>47118</v>
      </c>
      <c r="D39" s="18">
        <f t="shared" si="0"/>
        <v>11150000</v>
      </c>
      <c r="E39" s="18">
        <v>0</v>
      </c>
      <c r="F39" s="18">
        <f>D39*G39*H12/H39</f>
        <v>56663.934426229505</v>
      </c>
      <c r="G39" s="19">
        <f t="shared" si="2"/>
        <v>31</v>
      </c>
      <c r="H39" s="37">
        <v>366</v>
      </c>
      <c r="I39" s="20"/>
    </row>
    <row r="40" spans="1:9" s="27" customFormat="1" x14ac:dyDescent="0.3">
      <c r="A40" s="35" t="s">
        <v>24</v>
      </c>
      <c r="B40" s="15">
        <v>47119</v>
      </c>
      <c r="C40" s="15">
        <v>47452</v>
      </c>
      <c r="D40" s="14">
        <f t="shared" si="0"/>
        <v>11150000</v>
      </c>
      <c r="E40" s="34">
        <v>1000000</v>
      </c>
      <c r="F40" s="14">
        <f>D40*G40*H13/H40</f>
        <v>561165.75342465751</v>
      </c>
      <c r="G40" s="26">
        <f>C40-B40+1</f>
        <v>334</v>
      </c>
      <c r="H40" s="42">
        <v>365</v>
      </c>
      <c r="I40" s="20"/>
    </row>
    <row r="41" spans="1:9" s="27" customFormat="1" x14ac:dyDescent="0.3">
      <c r="A41" s="25"/>
      <c r="B41" s="15">
        <v>47453</v>
      </c>
      <c r="C41" s="15">
        <v>47483</v>
      </c>
      <c r="D41" s="14">
        <f t="shared" si="0"/>
        <v>10150000</v>
      </c>
      <c r="E41" s="14">
        <v>0</v>
      </c>
      <c r="F41" s="14">
        <f>D41*G41*H13/H41</f>
        <v>47413.013698630137</v>
      </c>
      <c r="G41" s="26">
        <f>C41-B41+1</f>
        <v>31</v>
      </c>
      <c r="H41" s="41">
        <v>365</v>
      </c>
      <c r="I41" s="21">
        <f>SUM(F40:F41)</f>
        <v>608578.76712328766</v>
      </c>
    </row>
    <row r="42" spans="1:9" s="27" customFormat="1" x14ac:dyDescent="0.3">
      <c r="A42" s="40" t="s">
        <v>30</v>
      </c>
      <c r="B42" s="17">
        <v>47484</v>
      </c>
      <c r="C42" s="17">
        <v>47817</v>
      </c>
      <c r="D42" s="18">
        <f t="shared" si="0"/>
        <v>10150000</v>
      </c>
      <c r="E42" s="22">
        <v>1150000</v>
      </c>
      <c r="F42" s="18">
        <f>D42*G42*H14/H42</f>
        <v>510836.98630136985</v>
      </c>
      <c r="G42" s="19">
        <f t="shared" ref="G42:G43" si="3">C42-B42+1</f>
        <v>334</v>
      </c>
      <c r="H42" s="38">
        <v>365</v>
      </c>
      <c r="I42" s="20"/>
    </row>
    <row r="43" spans="1:9" s="27" customFormat="1" x14ac:dyDescent="0.3">
      <c r="A43" s="16"/>
      <c r="B43" s="17">
        <v>47818</v>
      </c>
      <c r="C43" s="17">
        <v>47848</v>
      </c>
      <c r="D43" s="18">
        <f t="shared" si="0"/>
        <v>9000000</v>
      </c>
      <c r="E43" s="18">
        <v>0</v>
      </c>
      <c r="F43" s="18">
        <f>D43*G43*H14/H43</f>
        <v>42041.095890410958</v>
      </c>
      <c r="G43" s="19">
        <f t="shared" si="3"/>
        <v>31</v>
      </c>
      <c r="H43" s="37">
        <v>365</v>
      </c>
      <c r="I43" s="20"/>
    </row>
    <row r="44" spans="1:9" s="27" customFormat="1" x14ac:dyDescent="0.3">
      <c r="A44" s="35" t="s">
        <v>25</v>
      </c>
      <c r="B44" s="15">
        <v>47849</v>
      </c>
      <c r="C44" s="15">
        <v>48182</v>
      </c>
      <c r="D44" s="14">
        <f t="shared" si="0"/>
        <v>9000000</v>
      </c>
      <c r="E44" s="34">
        <v>1500000</v>
      </c>
      <c r="F44" s="14">
        <f>D44*G44*H15/H44</f>
        <v>452958.90410958906</v>
      </c>
      <c r="G44" s="26">
        <f>C44-B44+1</f>
        <v>334</v>
      </c>
      <c r="H44" s="42">
        <v>365</v>
      </c>
      <c r="I44" s="20"/>
    </row>
    <row r="45" spans="1:9" s="27" customFormat="1" x14ac:dyDescent="0.3">
      <c r="A45" s="25"/>
      <c r="B45" s="15">
        <v>48183</v>
      </c>
      <c r="C45" s="15">
        <v>48213</v>
      </c>
      <c r="D45" s="14">
        <f t="shared" si="0"/>
        <v>7500000</v>
      </c>
      <c r="E45" s="14">
        <v>0</v>
      </c>
      <c r="F45" s="14">
        <f>D45*G45*H15/H45</f>
        <v>35034.246575342462</v>
      </c>
      <c r="G45" s="26">
        <f>C45-B45+1</f>
        <v>31</v>
      </c>
      <c r="H45" s="41">
        <v>365</v>
      </c>
      <c r="I45" s="20"/>
    </row>
    <row r="46" spans="1:9" s="27" customFormat="1" x14ac:dyDescent="0.3">
      <c r="A46" s="40" t="s">
        <v>26</v>
      </c>
      <c r="B46" s="17">
        <v>48214</v>
      </c>
      <c r="C46" s="17">
        <v>48548</v>
      </c>
      <c r="D46" s="18">
        <f t="shared" si="0"/>
        <v>7500000</v>
      </c>
      <c r="E46" s="22">
        <v>1500000</v>
      </c>
      <c r="F46" s="18">
        <f>D46*G46*H16/H46</f>
        <v>343237.7049180328</v>
      </c>
      <c r="G46" s="19">
        <f t="shared" ref="G46" si="4">C46-B46+1</f>
        <v>335</v>
      </c>
      <c r="H46" s="38">
        <v>366</v>
      </c>
      <c r="I46" s="20"/>
    </row>
    <row r="47" spans="1:9" s="27" customFormat="1" x14ac:dyDescent="0.3">
      <c r="A47" s="16"/>
      <c r="B47" s="17">
        <v>48548</v>
      </c>
      <c r="C47" s="17">
        <v>48579</v>
      </c>
      <c r="D47" s="18">
        <f t="shared" si="0"/>
        <v>6000000</v>
      </c>
      <c r="E47" s="18">
        <v>0</v>
      </c>
      <c r="F47" s="18">
        <f>D47*G47*H16/H47</f>
        <v>25409.836065573771</v>
      </c>
      <c r="G47" s="19">
        <f>C47-B47</f>
        <v>31</v>
      </c>
      <c r="H47" s="37">
        <v>366</v>
      </c>
      <c r="I47" s="20"/>
    </row>
    <row r="48" spans="1:9" s="27" customFormat="1" x14ac:dyDescent="0.3">
      <c r="A48" s="35" t="s">
        <v>27</v>
      </c>
      <c r="B48" s="15">
        <v>48580</v>
      </c>
      <c r="C48" s="15">
        <v>48913</v>
      </c>
      <c r="D48" s="14">
        <f t="shared" si="0"/>
        <v>6000000</v>
      </c>
      <c r="E48" s="34">
        <v>1500000</v>
      </c>
      <c r="F48" s="14">
        <f>D48*G48*H17/H48</f>
        <v>274520.54794520547</v>
      </c>
      <c r="G48" s="26">
        <f>C48-B48+1</f>
        <v>334</v>
      </c>
      <c r="H48" s="42">
        <v>365</v>
      </c>
      <c r="I48" s="20"/>
    </row>
    <row r="49" spans="1:9" s="27" customFormat="1" x14ac:dyDescent="0.3">
      <c r="A49" s="46"/>
      <c r="B49" s="15">
        <v>48914</v>
      </c>
      <c r="C49" s="15">
        <v>48944</v>
      </c>
      <c r="D49" s="14">
        <f t="shared" si="0"/>
        <v>4500000</v>
      </c>
      <c r="E49" s="14">
        <v>0</v>
      </c>
      <c r="F49" s="14">
        <f>D49*G49*H17/H49</f>
        <v>19109.589041095889</v>
      </c>
      <c r="G49" s="26">
        <f>C49-B49+1</f>
        <v>31</v>
      </c>
      <c r="H49" s="41">
        <v>365</v>
      </c>
      <c r="I49" s="20"/>
    </row>
    <row r="50" spans="1:9" s="27" customFormat="1" x14ac:dyDescent="0.3">
      <c r="A50" s="40" t="s">
        <v>48</v>
      </c>
      <c r="B50" s="17">
        <v>48945</v>
      </c>
      <c r="C50" s="17">
        <v>49278</v>
      </c>
      <c r="D50" s="18">
        <f t="shared" si="0"/>
        <v>4500000</v>
      </c>
      <c r="E50" s="22">
        <v>1500000</v>
      </c>
      <c r="F50" s="18">
        <f>D50*G50*H18/H50</f>
        <v>205890.4109589041</v>
      </c>
      <c r="G50" s="19">
        <f t="shared" ref="G50:G51" si="5">C50-B50+1</f>
        <v>334</v>
      </c>
      <c r="H50" s="38">
        <v>365</v>
      </c>
      <c r="I50" s="20"/>
    </row>
    <row r="51" spans="1:9" s="27" customFormat="1" x14ac:dyDescent="0.3">
      <c r="A51" s="16"/>
      <c r="B51" s="17">
        <v>49279</v>
      </c>
      <c r="C51" s="17">
        <v>49309</v>
      </c>
      <c r="D51" s="18">
        <f t="shared" si="0"/>
        <v>3000000</v>
      </c>
      <c r="E51" s="18">
        <v>0</v>
      </c>
      <c r="F51" s="18">
        <f>D51*G51*H18/H51</f>
        <v>12739.726027397261</v>
      </c>
      <c r="G51" s="19">
        <f t="shared" si="5"/>
        <v>31</v>
      </c>
      <c r="H51" s="37">
        <v>365</v>
      </c>
      <c r="I51" s="20"/>
    </row>
    <row r="52" spans="1:9" s="27" customFormat="1" x14ac:dyDescent="0.3">
      <c r="A52" s="35" t="s">
        <v>49</v>
      </c>
      <c r="B52" s="15">
        <v>49310</v>
      </c>
      <c r="C52" s="15">
        <v>49643</v>
      </c>
      <c r="D52" s="14">
        <f t="shared" si="0"/>
        <v>3000000</v>
      </c>
      <c r="E52" s="34">
        <v>1500000</v>
      </c>
      <c r="F52" s="14">
        <f>D52*G52*H19/H52</f>
        <v>137260.27397260274</v>
      </c>
      <c r="G52" s="26">
        <f>C52-B52+1</f>
        <v>334</v>
      </c>
      <c r="H52" s="42">
        <v>365</v>
      </c>
      <c r="I52" s="20"/>
    </row>
    <row r="53" spans="1:9" s="27" customFormat="1" x14ac:dyDescent="0.3">
      <c r="A53" s="25"/>
      <c r="B53" s="15">
        <v>49644</v>
      </c>
      <c r="C53" s="15">
        <v>49674</v>
      </c>
      <c r="D53" s="14">
        <f t="shared" si="0"/>
        <v>1500000</v>
      </c>
      <c r="E53" s="14">
        <v>0</v>
      </c>
      <c r="F53" s="14">
        <f>D53*G53*H19/H53</f>
        <v>6369.8630136986303</v>
      </c>
      <c r="G53" s="26">
        <f>C53-B53+1</f>
        <v>31</v>
      </c>
      <c r="H53" s="41">
        <v>365</v>
      </c>
      <c r="I53" s="20"/>
    </row>
    <row r="54" spans="1:9" s="27" customFormat="1" x14ac:dyDescent="0.3">
      <c r="A54" s="40" t="s">
        <v>50</v>
      </c>
      <c r="B54" s="17">
        <v>49675</v>
      </c>
      <c r="C54" s="17">
        <v>50009</v>
      </c>
      <c r="D54" s="18">
        <f t="shared" si="0"/>
        <v>1500000</v>
      </c>
      <c r="E54" s="22">
        <v>1500000</v>
      </c>
      <c r="F54" s="18">
        <f>D54*G54*H20/H54</f>
        <v>68647.540983606552</v>
      </c>
      <c r="G54" s="19">
        <f t="shared" ref="G54" si="6">C54-B54+1</f>
        <v>335</v>
      </c>
      <c r="H54" s="38">
        <v>366</v>
      </c>
      <c r="I54" s="20"/>
    </row>
    <row r="55" spans="1:9" s="27" customFormat="1" x14ac:dyDescent="0.3">
      <c r="A55" s="16"/>
      <c r="B55" s="17">
        <v>50009</v>
      </c>
      <c r="C55" s="17">
        <v>50009</v>
      </c>
      <c r="D55" s="18">
        <f t="shared" si="0"/>
        <v>0</v>
      </c>
      <c r="E55" s="18">
        <v>0</v>
      </c>
      <c r="F55" s="18">
        <f>D55*G55*H20/H55</f>
        <v>0</v>
      </c>
      <c r="G55" s="19">
        <f>C55-B55</f>
        <v>0</v>
      </c>
      <c r="H55" s="37">
        <v>366</v>
      </c>
      <c r="I55" s="20"/>
    </row>
    <row r="56" spans="1:9" s="24" customFormat="1" ht="15.05" customHeight="1" x14ac:dyDescent="0.3">
      <c r="A56" s="72" t="s">
        <v>20</v>
      </c>
      <c r="B56" s="73"/>
      <c r="C56" s="74"/>
      <c r="D56" s="22"/>
      <c r="E56" s="22">
        <f>SUM(E29:E55)</f>
        <v>11850000</v>
      </c>
      <c r="F56" s="22">
        <f>SUM(F29:F55)</f>
        <v>6292542.0929710288</v>
      </c>
      <c r="G56" s="23"/>
      <c r="H56" s="39"/>
      <c r="I56" s="36">
        <f>SUM(I29:I41)</f>
        <v>2651846.2272625198</v>
      </c>
    </row>
    <row r="57" spans="1:9" x14ac:dyDescent="0.3">
      <c r="C57" s="8"/>
      <c r="D57" s="9"/>
      <c r="E57" s="7"/>
      <c r="F57" s="9"/>
      <c r="G57" s="10"/>
    </row>
    <row r="58" spans="1:9" x14ac:dyDescent="0.3">
      <c r="C58" s="8"/>
      <c r="D58" s="9"/>
      <c r="E58" s="7"/>
      <c r="F58" s="9"/>
      <c r="G58" s="10"/>
    </row>
  </sheetData>
  <mergeCells count="29">
    <mergeCell ref="A56:C56"/>
    <mergeCell ref="A15:D15"/>
    <mergeCell ref="F1:H1"/>
    <mergeCell ref="A2:H2"/>
    <mergeCell ref="A3:H3"/>
    <mergeCell ref="A7:D7"/>
    <mergeCell ref="A8:D8"/>
    <mergeCell ref="A9:D9"/>
    <mergeCell ref="A10:D10"/>
    <mergeCell ref="A11:D11"/>
    <mergeCell ref="A12:D12"/>
    <mergeCell ref="A13:D13"/>
    <mergeCell ref="A14:D14"/>
    <mergeCell ref="H24:H27"/>
    <mergeCell ref="A16:D16"/>
    <mergeCell ref="A17:D17"/>
    <mergeCell ref="A18:D18"/>
    <mergeCell ref="I24:I27"/>
    <mergeCell ref="B28:C28"/>
    <mergeCell ref="B24:C27"/>
    <mergeCell ref="A19:D19"/>
    <mergeCell ref="A20:D20"/>
    <mergeCell ref="A21:D21"/>
    <mergeCell ref="A23:G23"/>
    <mergeCell ref="A24:A27"/>
    <mergeCell ref="D24:D27"/>
    <mergeCell ref="E24:E27"/>
    <mergeCell ref="F24:F27"/>
    <mergeCell ref="G24:G27"/>
  </mergeCells>
  <pageMargins left="0.7" right="0.7" top="0.75" bottom="0.75" header="0.3" footer="0.3"/>
  <pageSetup paperSize="9" scale="94" orientation="portrait" verticalDpi="0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Starostwo Powiatowe w Kępnie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Trojak</dc:creator>
  <cp:lastModifiedBy>Marcin Trojak</cp:lastModifiedBy>
  <cp:lastPrinted>2022-11-23T09:06:13Z</cp:lastPrinted>
  <dcterms:created xsi:type="dcterms:W3CDTF">2015-11-05T11:50:56Z</dcterms:created>
  <dcterms:modified xsi:type="dcterms:W3CDTF">2023-09-18T09:43:51Z</dcterms:modified>
</cp:coreProperties>
</file>