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500" activeTab="4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  <sheet name="Pakiet 12" sheetId="12" r:id="rId12"/>
    <sheet name="Pakiet nr 13" sheetId="13" r:id="rId13"/>
    <sheet name="Pakiet nr 14" sheetId="14" r:id="rId14"/>
    <sheet name="Pakiet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Arkusz cenowy" sheetId="38" r:id="rId38"/>
  </sheets>
  <definedNames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<sst xmlns="http://schemas.openxmlformats.org/spreadsheetml/2006/main" count="933" uniqueCount="288">
  <si>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</si>
  <si>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</si>
  <si>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</si>
  <si>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</si>
  <si>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</si>
  <si>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</si>
  <si>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</si>
  <si>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</si>
  <si>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</si>
  <si>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</si>
  <si>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</si>
  <si>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</si>
  <si>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</si>
  <si>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Elektroda EKG do długotrwałego monitorowania dorosłych , włókninowa, ze stałym żelem, z czujnikiem AgCl ,średnica 55mm(+/- 5mm),  czas aplikacji do 72 godz .x 50 szt</t>
  </si>
  <si>
    <t>op</t>
  </si>
  <si>
    <t>Elektroda EKG do HOLTERA  prostokątna z nacięciem Opakowanie x 50 szt</t>
  </si>
  <si>
    <t>Elektroda EKG do monitorowania dzieci  włókninowa,żel mokry ,średnica 35mm(+/- 3mm), tarka do przygotowania naskórka, czas aplikacji do 72 godz. x 50 szt</t>
  </si>
  <si>
    <t>Elektrody przed sercowe do długotrwałego monitorowania EKG radioprzezierne, ze stałym żelem średnica 50 mm piankowe x 50 szt</t>
  </si>
  <si>
    <t xml:space="preserve">Papier rejestracyjny do aparatu EKG Ascard A4 termoczuły na opakowaniu jednostkowym,  wymiary rolki szerokość 110mm, długość nawoju 25 metrów. Opis produktu zawierający m.in.: nazwę, rozmiar papieru, trwałość wydruku/wymagana min.3 lata/,wyraźny nadruk siatki, gładka powierzchnia, wysoka jakość wydruku. </t>
  </si>
  <si>
    <t>rol.</t>
  </si>
  <si>
    <t>Papier rejestracyjny do aparatu EKG E600G termoczuły na opakowaniu jednostkowym,  wymiary rolki szerokość 109, 5mm, długość nawoju 35 metrów. Opis produktu zawierający m.in.: nazwę, rozmiar papieru, trwałość wydruku/wymagana min.3 lata/,wyraźny nadruk siatki, gładka powierzchnia, wysoka jakość wydruku.</t>
  </si>
  <si>
    <t>Papier rejestracyjny do aparatu EKG Midicard  termoczuły na opakowaniu jednostkowym,  wymiary rolki szerokość 129,5 mm, długość nawoju 25 metrów. Opis produktu zawierający m.in.: nazwę, rozmiar papieru, trwałość wydruku/wymagana min.3 lata/,wyraźny nadruk siatki, gładka powierzchnia, wysoka jakość wydruku.</t>
  </si>
  <si>
    <t xml:space="preserve">Papier USG Sony 110 MM </t>
  </si>
  <si>
    <t>szt.</t>
  </si>
  <si>
    <t xml:space="preserve">Papier USG do videoprintera Misubishi K61B-    CE/KP61B/S  Rozmiar  110 x 20m
Rodzaj: standard matowy wysokiej jakości
Ilość 1 rolka. Opakowanie zbiorcze   5 rolek.
</t>
  </si>
  <si>
    <t>Pasta ścierna do przygotowania naskórka umożliwiająca uzyskanie wysokiej jakości zapisu przy próbach wysiłkowych i badaniach metodą Holtera.  Zawarty materiał ścierny powinien skutecznie oczyszczać skórę z martwego naskórka i nawilżać jej wierzchnią warstwę, obniżając impedancję i poprawiając przewodność, dzięki czemu można skutecznie poprawić jakość zapisów. Preparat musi posiadać certyfikat medyczny, być hypoalergiczny, bakteriostatyczny, niewywołujący podrażnień. Opakowanie maks 250g.</t>
  </si>
  <si>
    <t>Żel do defibrylacji 250g</t>
  </si>
  <si>
    <t>Żel do EKG op 500g</t>
  </si>
  <si>
    <t>Żel do USG op 500g</t>
  </si>
  <si>
    <t xml:space="preserve">Żel do USG sterylny saszetki 20g AQUASONIC </t>
  </si>
  <si>
    <t xml:space="preserve">Żel do USG typu Parker 5 L AQUASONIC </t>
  </si>
  <si>
    <t>Wartość  brutto</t>
  </si>
  <si>
    <r>
      <rPr>
        <sz val="13"/>
        <color indexed="8"/>
        <rFont val="Arial"/>
        <family val="2"/>
      </rPr>
      <t>Cewnik do odsysania górnych dróg oddechowych z kontrolą ssania, prosty z otworami końcowymi naprzeciwległymi i bocznymi,z końcówką atraumatyczną. Skalowany. Przeźroczysty łącznik kodowany kolorami, w kształcie litery V. Pasujący do drenów o różnej średnicy.
Rozmiar</t>
    </r>
    <r>
      <rPr>
        <b/>
        <sz val="13"/>
        <color indexed="8"/>
        <rFont val="Arial"/>
        <family val="2"/>
      </rPr>
      <t xml:space="preserve"> 8 CH -</t>
    </r>
    <r>
      <rPr>
        <b/>
        <sz val="13"/>
        <rFont val="Arial"/>
        <family val="2"/>
      </rPr>
      <t xml:space="preserve"> 18</t>
    </r>
    <r>
      <rPr>
        <b/>
        <sz val="13"/>
        <color indexed="8"/>
        <rFont val="Arial"/>
        <family val="2"/>
      </rPr>
      <t xml:space="preserve"> CH</t>
    </r>
  </si>
  <si>
    <t>szt</t>
  </si>
  <si>
    <r>
      <rPr>
        <sz val="13"/>
        <rFont val="Arial"/>
        <family val="2"/>
      </rPr>
      <t xml:space="preserve">Cewnik FOLEYA silikonowany  bez prowadnicy 2- drożny,
z szczelną zastawką do napełniania balonu .Do użytku na minimum 14 dni. Opakowanie podwójne. Rozmiar </t>
    </r>
    <r>
      <rPr>
        <b/>
        <sz val="13"/>
        <rFont val="Arial"/>
        <family val="2"/>
      </rPr>
      <t>12 CH- 24 CH</t>
    </r>
  </si>
  <si>
    <r>
      <rPr>
        <sz val="13"/>
        <color indexed="8"/>
        <rFont val="Arial"/>
        <family val="2"/>
      </rPr>
      <t>Cewnik FOLEYA silikonowany  bez prowadnicy 3- drożny, z szczelną zastawką do napełniania balonu. Balon o pojemności 30 ml. Opakowanie podwójne. Do użytku na minimum 14 dni. Wewn. folia zewn. papier-folia.
Rozmiary</t>
    </r>
    <r>
      <rPr>
        <b/>
        <sz val="13"/>
        <color indexed="8"/>
        <rFont val="Arial"/>
        <family val="2"/>
      </rPr>
      <t xml:space="preserve"> 16 CH - 20 CH</t>
    </r>
  </si>
  <si>
    <r>
      <rPr>
        <sz val="13"/>
        <color indexed="8"/>
        <rFont val="Arial"/>
        <family val="2"/>
      </rPr>
      <t>Cewnik FOLEYA silikonowany  z prowadnicą ułatwiającą wprowadzenie, 2-drożny,z szczelną zastawką do napełniania balonu. Do użytku na minimum 14 dni. Opakowanie podwójne. Rozmiar</t>
    </r>
    <r>
      <rPr>
        <b/>
        <sz val="13"/>
        <color indexed="8"/>
        <rFont val="Arial"/>
        <family val="2"/>
      </rPr>
      <t xml:space="preserve"> 8 CH -10 CH</t>
    </r>
  </si>
  <si>
    <r>
      <rPr>
        <sz val="13"/>
        <color indexed="8"/>
        <rFont val="Arial"/>
        <family val="2"/>
      </rPr>
      <t xml:space="preserve">Cewnik typu FOLEYA wykonany w 100% z silikonu przezroczysty z dołączoną fabrycznie w opakowaniu strzykawką z 10% roztworem gliceryny do napełniania balonu .
Cewnik do długotrwałego utrzymywania do 6 tygodni. Pakowanie podwójne dla jałowej aplikacji. Rozmiar </t>
    </r>
    <r>
      <rPr>
        <b/>
        <sz val="13"/>
        <color indexed="8"/>
        <rFont val="Arial"/>
        <family val="2"/>
      </rPr>
      <t xml:space="preserve">12 CH -24 CH </t>
    </r>
  </si>
  <si>
    <t>Cewnik urologiczny COUVELAIIRE,  sterylny. Rozmiar 6 CH - 20 CH</t>
  </si>
  <si>
    <t>Cewnik urologiczny TIEMANNA wykonany z PCV.
Rozmiar 10 CH -22 CH</t>
  </si>
  <si>
    <r>
      <rPr>
        <sz val="13"/>
        <color indexed="8"/>
        <rFont val="Arial"/>
        <family val="2"/>
      </rPr>
      <t xml:space="preserve">Dren Redona z otworami do skutecznego drenażu  długość drenu 700mm. Długość perforacji min.140mm. Rozmiar </t>
    </r>
    <r>
      <rPr>
        <b/>
        <sz val="13"/>
        <color indexed="8"/>
        <rFont val="Arial"/>
        <family val="2"/>
      </rPr>
      <t>8 CH-22 CH</t>
    </r>
    <r>
      <rPr>
        <sz val="13"/>
        <color indexed="8"/>
        <rFont val="Arial"/>
        <family val="2"/>
      </rPr>
      <t>.</t>
    </r>
  </si>
  <si>
    <t>Kanka doodbytnicza CH 30/300</t>
  </si>
  <si>
    <t>Sterylne zatyczki do cewników</t>
  </si>
  <si>
    <t>Zestawy do lewatywy  /standard/</t>
  </si>
  <si>
    <t>Razem</t>
  </si>
  <si>
    <t>Dren do odsysania pola operacyjnego,o dług. 210 cm, jeden koniec zabezpieczony przed zaginaniem, zakończony od strony ssaka trójstopniowo, drugi koniec gładki.Pakowane podw. Wewn. folia zewn. papier-folia</t>
  </si>
  <si>
    <r>
      <rPr>
        <sz val="10"/>
        <color indexed="8"/>
        <rFont val="Arial"/>
        <family val="2"/>
      </rPr>
      <t>Dreny do odsysania pola oper. sterylne z docinanym łącznikiem do ssaków 8-18 mm długość 350mm, średnica CH-24. Z wymienną końcówką w trakcie zabiegu oper. nie zapadające się przy podciśnieniu do 500 mmHg.Pakowane podwójnie.Warstwa zewnętrzna papier-folia,warstwa wewnętrzna  folia.Trzy typy końcówek o długości 220mm i liczbie otworów odbarczających od 0 do 4 Końcówki typu ; - Pinpoint Yankauer pojedyńczo zagięty , mini i mały -Sump Yankauer -Yankauer i Yankauer z kontrolą ssania OP-flex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długość końcówki 230mm,  Wszystkie  typy końcówek zagięte.</t>
    </r>
  </si>
  <si>
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folia.Filter Flow</t>
  </si>
  <si>
    <t>Końcówka do odsysania  typu Yankauer bez kontrol ssania  długość 230mm,rozmiar od  CH10 --CH 32  Wszystkie  typy końcówek zagięte.</t>
  </si>
  <si>
    <t xml:space="preserve">Łącznik Y do dwóch drenów
 CH 6-18 uniwersalny i docinany . </t>
  </si>
  <si>
    <t xml:space="preserve">Dren typu Redon do odsysania z rany, z linią RTG na całej długości drenu, o otworach malejących w kierunku dystalnym co zapewnia drenaż na całej głębokości rany, perforacja na przemian legła na odcinku 15 cm. Rozmiary od 6 ch do 18 ch. Dreny wykonane z PCV. </t>
  </si>
  <si>
    <t xml:space="preserve">Ostrza chirurgiczne wymienne wykonane ze stali węglowej z wygrawerowaną nazwą producenta i numerem ostrza rozmiar 10 - 25
Opakowanie po 100szt                   </t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</si>
  <si>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>0,5-0,9</t>
    </r>
    <r>
      <rPr>
        <sz val="10"/>
        <rFont val="Arial"/>
        <family val="2"/>
      </rPr>
      <t xml:space="preserve"> 
Opakowanie po 100szt    
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</si>
  <si>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1,1-1,2
</t>
    </r>
    <r>
      <rPr>
        <sz val="10"/>
        <rFont val="Arial"/>
        <family val="2"/>
      </rPr>
      <t xml:space="preserve">Opakowanie po 100szt   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</si>
  <si>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1,6
</t>
    </r>
    <r>
      <rPr>
        <sz val="10"/>
        <rFont val="Arial"/>
        <family val="2"/>
      </rPr>
      <t xml:space="preserve">Opakowanie po 100szt   </t>
    </r>
  </si>
  <si>
    <t>Igły motylki 0,5 - 0,9 (a 100 szt)</t>
  </si>
  <si>
    <r>
      <rPr>
        <sz val="11"/>
        <rFont val="Calibri"/>
        <family val="2"/>
      </rPr>
      <t>Kieliszki do leków transparentny</t>
    </r>
    <r>
      <rPr>
        <sz val="10"/>
        <rFont val="Arial"/>
        <family val="2"/>
      </rPr>
      <t xml:space="preserve"> 30 ml, występujący w kolorach: biały, czerwony, żółty, niebieski i zielony, możliwość zakupu przykrywek kompatybilnych z kieliszkami, a 80 sztuk.
</t>
    </r>
  </si>
  <si>
    <r>
      <rPr>
        <sz val="11"/>
        <rFont val="Calibri"/>
        <family val="2"/>
      </rPr>
      <t>Kieliszki do leków</t>
    </r>
    <r>
      <rPr>
        <sz val="10"/>
        <rFont val="Arial"/>
        <family val="2"/>
      </rPr>
      <t xml:space="preserve"> transparentny a 80 sztuk.
</t>
    </r>
  </si>
  <si>
    <t>Pojemnik plastikowy do moczu z nakrętką 100ml</t>
  </si>
  <si>
    <t>Pojnik do picia dla osób leżących</t>
  </si>
  <si>
    <r>
      <rPr>
        <sz val="10"/>
        <rFont val="Arial"/>
        <family val="2"/>
      </rPr>
      <t>Przedłużacze do pomp infuzyjnych dł. 150cm,  wykonane z elastycznego materiału bez możliwości zaginania</t>
    </r>
    <r>
      <rPr>
        <b/>
        <sz val="10"/>
        <rFont val="Arial"/>
        <family val="2"/>
      </rPr>
      <t>,bursztynowe</t>
    </r>
    <r>
      <rPr>
        <sz val="10"/>
        <rFont val="Arial"/>
        <family val="2"/>
      </rPr>
      <t>,końcówki zabezpieczone,pojemność resztkowa drenu umieszczona na opakowaniu każdego przedłużacza, średnica drenu 1,24mm, opakowanie papier folia.</t>
    </r>
  </si>
  <si>
    <r>
      <rPr>
        <sz val="10"/>
        <rFont val="Arial"/>
        <family val="2"/>
      </rPr>
      <t xml:space="preserve">Przedłużacze do pomp infuzyjnych dł. 150cm, wykonane z elastycznego materiału bez możliwości zaginania, </t>
    </r>
    <r>
      <rPr>
        <b/>
        <sz val="10"/>
        <rFont val="Arial"/>
        <family val="2"/>
      </rPr>
      <t>przezroczyste</t>
    </r>
    <r>
      <rPr>
        <sz val="10"/>
        <rFont val="Arial"/>
        <family val="2"/>
      </rPr>
      <t>, końcówki zabezpieczone,pojemność resztkowa drenu umieszczona na opakowaniu każdego przedłużacza, średnica drenu 1,24 mm, opakowanie papier folia.</t>
    </r>
  </si>
  <si>
    <t xml:space="preserve">Przyrząd do pobierania płynów infuzyjnych i leków z fiolek; filtr bakteryjny 0,45 mikrona; typu Mini-spike Plus z zastawką bezzwrotną i zatyczką osłaniającą port luer lock. Utrzymanie szczelności mikrobiologicznej do 14 dni potwierdzone badaniami.
</t>
  </si>
  <si>
    <t xml:space="preserve">Przyrząd do pobierania płynów infuzyjnych i leków z fiolek; filtr bakteryjny i cząsteczkowy; typu Extra Spike, długość igły biorczej minimum 21mm; średnica igły biorczej minimum 5,0 mm; zatyczka osłaniająca port luer lock
</t>
  </si>
  <si>
    <r>
      <rPr>
        <sz val="10"/>
        <rFont val="Arial"/>
        <family val="2"/>
      </rPr>
      <t xml:space="preserve">Przyrząd </t>
    </r>
    <r>
      <rPr>
        <b/>
        <sz val="10"/>
        <rFont val="Arial"/>
        <family val="2"/>
      </rPr>
      <t>do przetaczania krwi</t>
    </r>
    <r>
      <rPr>
        <sz val="10"/>
        <rFont val="Arial"/>
        <family val="2"/>
      </rPr>
      <t xml:space="preserve"> z precyzyjna regulacją przepływu komora kroplowa o dł minimum 85 mm, filtrem siateczkowym z odpowietrzaczem zabezpieczonym filtrem, elastycznym drenem minum 150 cm, uchwyt do mocowania końcówki drenu na tylnej powierzchni zacisku rolkowego , z dodatkowym otworem do umieszczania igły biorczej po użyciu, nie zawierające ftalanów, ,opakowanie papier folia                           </t>
    </r>
  </si>
  <si>
    <r>
      <rPr>
        <sz val="10"/>
        <rFont val="Arial"/>
        <family val="2"/>
      </rPr>
      <t>Przyrząd</t>
    </r>
    <r>
      <rPr>
        <b/>
        <sz val="10"/>
        <rFont val="Arial"/>
        <family val="2"/>
      </rPr>
      <t xml:space="preserve"> do przetaczania płynów,</t>
    </r>
    <r>
      <rPr>
        <sz val="10"/>
        <rFont val="Arial"/>
        <family val="2"/>
      </rPr>
      <t xml:space="preserve"> dwupłaszczyznowo ścięta bardzo ostra igła biorcza, z dużą komorą kroplową o długości minimum 60mm w części przeźroczystej, z odpowietrzaczem zabezpieczonym filtrem 15um, Igła biorcza wyposażona w skrzydełka dociskowe ułatwiające wkłucie przyrządu do butelki. Elastyczny dren o długości 150cm, uchwyt do mocowania końcówki drenu na tylnej powierzchni zacisku rolkowego, z dodatkowym otworem do umieszczania igły biorczej po użyciu, nazwa lub logo producenta umieszczone na dowolnie wybranej częsci przyrządu, nie zawierające ftalanów,  opakowanie papier folia</t>
    </r>
  </si>
  <si>
    <r>
      <rPr>
        <sz val="10"/>
        <rFont val="Arial"/>
        <family val="2"/>
      </rP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białą skalą, skalowana co 1 ml, dodatkowa skala na tłoku, poprzeczne nacięcie na tłoku gwarantujące stabilne mocowanie strzykawki w pompie,</t>
    </r>
  </si>
  <si>
    <r>
      <rPr>
        <sz val="10"/>
        <rFont val="Arial"/>
        <family val="2"/>
      </rP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czarną skalą, skalowana co 1 ml, dodatkowa skala na tłoku,  poprzeczne nacięcie na tłoku gwarantujące stabilne mocowanie strzykawki w pompie</t>
    </r>
  </si>
  <si>
    <r>
      <rPr>
        <sz val="10"/>
        <rFont val="Arial"/>
        <family val="2"/>
      </rPr>
      <t xml:space="preserve">Strzykawka insulinowa jednorazowa </t>
    </r>
    <r>
      <rPr>
        <b/>
        <sz val="10"/>
        <rFont val="Arial"/>
        <family val="2"/>
      </rPr>
      <t>1ml./U-40 j.m</t>
    </r>
    <r>
      <rPr>
        <sz val="10"/>
        <rFont val="Arial"/>
        <family val="2"/>
      </rPr>
      <t>.x 100 szt</t>
    </r>
  </si>
  <si>
    <r>
      <rPr>
        <sz val="10"/>
        <rFont val="Arial"/>
        <family val="2"/>
      </rPr>
      <t>Strzykawka tuberkulinowa jednorazowa</t>
    </r>
    <r>
      <rPr>
        <b/>
        <sz val="10"/>
        <rFont val="Arial"/>
        <family val="2"/>
      </rPr>
      <t xml:space="preserve"> 1ml.</t>
    </r>
    <r>
      <rPr>
        <sz val="10"/>
        <rFont val="Arial"/>
        <family val="2"/>
      </rPr>
      <t xml:space="preserve"> Igła 0,45 x 12 mm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</si>
  <si>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</si>
  <si>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5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</si>
  <si>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10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</si>
  <si>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50 szt</t>
    </r>
  </si>
  <si>
    <r>
      <rPr>
        <sz val="10"/>
        <rFont val="Arial"/>
        <family val="2"/>
      </rPr>
      <t xml:space="preserve">Strzykawka trzycześciowa z końcówką luer lock 5ml, skala rozszerzona, skalowana co 0,2ml; </t>
    </r>
    <r>
      <rPr>
        <u val="single"/>
        <sz val="10"/>
        <rFont val="Arial"/>
        <family val="2"/>
      </rPr>
      <t>do blokad,</t>
    </r>
    <r>
      <rPr>
        <sz val="10"/>
        <rFont val="Arial"/>
        <family val="2"/>
      </rPr>
      <t xml:space="preserve"> opakowanie 100szt</t>
    </r>
  </si>
  <si>
    <t>Strzykawka trzyczęsciowa 20ml, bursztynowa do leków światłoczułych, luer lock</t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</si>
  <si>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100 ml</t>
    </r>
    <r>
      <rPr>
        <sz val="10"/>
        <rFont val="Arial"/>
        <family val="2"/>
      </rPr>
      <t xml:space="preserve"> jedna koncówka wymienna w kształcie stożka o długości min. 28mm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</si>
  <si>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50 ml.</t>
    </r>
  </si>
  <si>
    <t>Szczoteczka do pobierania wymazów cytologicznych, płaska, jałowa, szerokość minimum 18mm z przedłużeniem w części środkowej, typ pędzelek z rączką. Całkowita długość narzędzia min. 19,5 cm.</t>
  </si>
  <si>
    <t>Szyna do palców 300 x 20 mm 
x 1 szt</t>
  </si>
  <si>
    <t>Torba na wymiociny z plastikowym kołnierzem</t>
  </si>
  <si>
    <t>Wziernik do otoskopu wykonany z polipropylenu, rozmiar 2,5mm; 4,0mm (a 250szt)</t>
  </si>
  <si>
    <t>Pakiet nr 6  Matryca hemostatyczna</t>
  </si>
  <si>
    <t>Matryca hemostatyczna FLOSEAL a 5ml</t>
  </si>
  <si>
    <t>L.P.</t>
  </si>
  <si>
    <t>Cewniki zewnętrzne dla mężczyzn silikonowe lub latexowe / ultra flex jednoczęściowe, samoprzylepne rozmiary 25,29,32,36,40,41</t>
  </si>
  <si>
    <t>Worek ( kaczka) na mocz  o pojemności 1500 ml Wyposażony w zastawkę bezzwrotną zapobiegającą cofaniu się moczu. Obrotowy lejek z uchwytem.Jednorazowego użytku.Niesterylny. Wykonany z folii polipropylenowej</t>
  </si>
  <si>
    <t>Ilośc K</t>
  </si>
  <si>
    <t xml:space="preserve">Zestaw do punkcji jamy opłucnej zawiera: worek do zbiórki odprowadzanych płynów 2000 ml z zastawką przeciwzwrotną, która zapobiega cofaniu się zaaspirowanych płynów z powrotem do pacjenta oraz zaworem spustowym,
szczelny kranik trójdrożny z nadrukowanymi wskaźnikami określającymi kierunek przepływu aspirowanych płynów,
strzykawkę 60 ml do aspiracji, trzy igieły 80 mm (14G, 16G i 18 G lub 19G).
</t>
  </si>
  <si>
    <t>Opis</t>
  </si>
  <si>
    <r>
      <rPr>
        <sz val="10"/>
        <rFont val="Arial"/>
        <family val="2"/>
      </rPr>
      <t xml:space="preserve">Cewnik FOLEYA silikonowany  bez prowadnicy 2- drożny,z szczelną zastawką do napełniania balonu .Do użytku na minimum 14 dni. Opakowanie podwójne. Rozmiar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CH 12- 24 </t>
    </r>
  </si>
  <si>
    <t>Cewnik typu DUFOR dwudrożny, dł. 42 cm, pojemność balonu 80 ml, 100% silikon, jednorazowego użytku, sterylny.CH 18 –24</t>
  </si>
  <si>
    <t xml:space="preserve">Cewnik trójdrożny typu Dufour, wykonany z 100% silikonu z , długość 42cm,z atraumatyczą zaokrągloną zamkniętą końcówką (umożliwiającą wprowadzenie cewnika z użyciem mandrynu),  z szerokim kanałem irygacyjnym oraz kanałem drenażowym o kształcie prostokątnym, zapobiegającym blokowaniu przepływu, z linią widoczną w RTG, z zastawką uszczelniającą balon. Otwór centralny 15 mm x 9 mm "owal". Pojemność balonu 80 ml. Rozmiar CH 18-24, kodowany kolorystycznie. </t>
  </si>
  <si>
    <t xml:space="preserve">Cewnik trójdrożny typu Delinotte, wykonany z 100% silikonu z powłoką hydrożelową, długość 42cm, z atraumatyczą zagiętą końcówką,  z szerokim kanałem irygacyjnym oraz kanałem drenażowym o kształcie prostokątnym, zapobiegającym blokowaniu przepływu, z linią widoczną w RTG, z zastawką uszczelniającą balon. Pojemność balonu 80 ml. Rozmiar CH 18-24, kodowany kolorystycznie. </t>
  </si>
  <si>
    <t>Cewnik urologiczny NELATON,  sterylny. 
Rozmiar 6 CH - 20 CH</t>
  </si>
  <si>
    <t>Pojemnik plastikowy do dobowej zbiórki moczu/ tulipan/</t>
  </si>
  <si>
    <t>Worek do pobierania próbek moczu u małych dzieci, sterylne chłopcy / dziewczynki o pojemności 100 ml skalowane co 10 ml.</t>
  </si>
  <si>
    <t>Worek DZM, jednorazowy, jałowy,podwójnie zgrzewany,poj. 2000 ml, czas stosowania przez 5-7 dni, wyposażony w bezigłowy Luer port do pobierania próbek w schodkowym łączniku cewnikowym w zdejmowalnej zatyczce. Dren odporny na załamania dł. max. 120 cm z zastawką antyzwrotną na wlocie do worka. W przedniej ścianie worka odpowietrzający hydrofobowy filtr antybakteryjny. Skalowanie co 25 ml do 100 ml i co 100 ml do 2000 ml. Biała tylna ściana worka. Kranik spustowy typu T podwieszany w wentylowanej zakładce. Port odpływowy kranika spustowego kompatybilny z workiem do utylizacji moczu w systemie zamkniętym. Pakowany pojedynczo w opakowanie folia papier. Czas stosowania  5-7 dni potwierdzony przez producenta.</t>
  </si>
  <si>
    <t>Zestaw do pomiaru diurezy godzinowej, sterylny. Jednoświatłowy dren łączący 150 cm, łącznik do cewnika foley wyposażony w łatwy do zdezynfekowania bezigłowy port do pobierania próbek z przezroczystym okienkiem podglądu do kontroli obecności moczu i procesu pobierania próbek, na wejściu do komory dren zabezpieczony spiralą antyzagięciową na długości minimum 5 cm, komora pomiarowa 500 ml, wyposażona w zabudowany, niemożliwy do przekłucia filtr hydrofobowy, cylindryczna komora precyzyjnego pomiaru wyskalowana linearnie od 1 do 40 ml co 1 ml, z liczbowym oznaczeniem co 5 ml, komory pomiarowej od 45 do 90 ml co 5 ml i od 100 do 500 ml co 10 ml.  Opróżnianie komory poprzez przekręcenie zaworu o 90 st. bez manewrowania komorą, worek na mocz 2000 ml, posiadający filtr hydrofobowy, zastawkę antyzwrotną oraz kranik typu T podwieszany ku górze w otwartej zakładce. Worek skalowany co 100 ml od 100 ml. W zestawie hak do podwieszenia systemu. Nie zawiera lateksu.</t>
  </si>
  <si>
    <t>Worek stomijny 1- częściowy otwarty Hide-away ,cielisty</t>
  </si>
  <si>
    <t xml:space="preserve">
Jednorazowy system do kontrolowanej zbiórki luźnego stolca wyposażony w : silikonowy rękaw o długości 167 cm z wbudowaną w strukturę silikonu na całej długości substancją neutralizującą nieprzyjemne zapachy; balonik retencyjny z niebieską kieszonką do umieszczenia palca wiodącego; port do napełniania belonikaretencyjnego z sygnalizatorem, który wypełnia się , gdy balonik osiagnie wilekość optymalną dla pacjenta oraz port do irygacji umożłiwiający także doodbytnicze podannie leków, z klamrą zamykającą światło drenu w celu utrzymania leku w miejscu podania. System zawiera port do pobierania próbek stolca, pasek koralikowy do podwieszania kompatybilny z ramami łóżek szpitalnych i z miejscem na opis.System przebadany klinicznie ( ocena bezpieczeństwa stosowania systemu do 29 dni), czas utrzymania systemu do 29 dni, biologicznie czysty. W zestawie worek do zbiórki stolca o pojemności 1000 ml, skalowane co 25 ml oraz z filtrem węglowym.</t>
  </si>
  <si>
    <t>Kompatybilne z zestawem worki do zbiórki stolca o pojemności 1000ml , nieprzezroczyste, z okienkiem podgladu, skalowane co 25ml., w tym numerycznie co 100ml., z filtrem węglowym, zatawką zabezpieczającą przed wylaniem zawartości, biologicznie czyste.Opakowanie  x 10 szt.</t>
  </si>
  <si>
    <r>
      <rPr>
        <sz val="11"/>
        <rFont val="Arial"/>
        <family val="2"/>
      </rPr>
      <t>Dren 100% silikonowy do odsysania ran typu Redona</t>
    </r>
    <r>
      <rPr>
        <b/>
        <sz val="11"/>
        <rFont val="Arial"/>
        <family val="2"/>
      </rPr>
      <t xml:space="preserve"> CH 10-18</t>
    </r>
    <r>
      <rPr>
        <sz val="11"/>
        <rFont val="Arial"/>
        <family val="2"/>
      </rPr>
      <t xml:space="preserve"> długość około 50-70 cm, perforacja odcinka  min. 12cm, skalowany, kontrastujący w promieniach RTG.</t>
    </r>
  </si>
  <si>
    <r>
      <rPr>
        <sz val="11"/>
        <rFont val="Arial"/>
        <family val="2"/>
      </rPr>
      <t xml:space="preserve">Dren brzuszny 100% silikonu z linią RT, z otworami bocznymi.Rozmiar </t>
    </r>
    <r>
      <rPr>
        <b/>
        <sz val="11"/>
        <rFont val="Arial"/>
        <family val="2"/>
      </rPr>
      <t>CH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24-36 
</t>
    </r>
    <r>
      <rPr>
        <sz val="11"/>
        <rFont val="Arial"/>
        <family val="2"/>
      </rPr>
      <t>dł 40 -50 cm</t>
    </r>
  </si>
  <si>
    <t>Nebulizator z maską dla dorosłych niskoobjętościowy do podawania leku, z antyprzelewową konstrukcją pozwalającą na skuteczne działanie w zakresie 0-90 stopni, ze stabilną podstawką dyfuzora w zakresie 0-360 stopni, o pojemności 10 ml, skalowany dwustronnie, naprzemiennie w zakresie od 3 do 10 ml co 1 ml, przeciętna średnica cząsteczek aerozolu (MMAD) 2,21 µm (+/- 0,07 µm), frakcja respirabilna (cząsteczki &lt;5 µm) - 79,7% (+/- 1,7%), parametry potwierdzone w badaniach producenta, produkt czysty biologicznie. Tempo nebulizacji (szybkość opróżniania zbiornika) przy przepływie 10 l/min dla 3 ml roztworu: 7,36 min. (+/- 0,26 min.).</t>
  </si>
  <si>
    <t>Maska tlenowa do średniej koncentracji tlenu, z drenem. Dla dorosłych i pediatryczna.Bezzapachowa</t>
  </si>
  <si>
    <t>Basen z masy papierowej jednorazowy płaski. Pojemność użytkowa min. 1,4L, Odporność na przesiąkanie min. 4h.</t>
  </si>
  <si>
    <t>Kaczka z masy papierowej jednorazowa. Pojemność użytkowa min. 800 ml, Odporność na przesiąkanie min. 4h.</t>
  </si>
  <si>
    <t>Miska do mycia pojemność 4000 ml: 
Materiał papier celulozowy, jednorazowa, stabilna, gdy stoi ze względu na płaską powierzchnię dolną,łatwa do przechowywania i oddzielania (produkt można układać w stosy).Rozmiar produktu 315 x 225 x110,</t>
  </si>
  <si>
    <t>Miska nerkowata z masy papierowej jednorazowa. Pojemność użytkowa min. 300 ml, Odporność na przesiąkanie min. 4h.</t>
  </si>
  <si>
    <r>
      <rPr>
        <sz val="10"/>
        <rFont val="Arial"/>
        <family val="2"/>
      </rPr>
      <t>Sonda żołądkowa</t>
    </r>
    <r>
      <rPr>
        <b/>
        <sz val="10"/>
        <rFont val="Arial"/>
        <family val="2"/>
      </rPr>
      <t xml:space="preserve"> silikonowa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p/odleżynowa </t>
    </r>
    <r>
      <rPr>
        <sz val="10"/>
        <rFont val="Arial"/>
        <family val="2"/>
      </rPr>
      <t xml:space="preserve">wykonana jest z materiału eliminującego ryzyko podrażnienia i uszkodzenia tkanek, przeznaczona dla pacjentów wymagających długotrwałego żywienia. Rozmiar kolejno 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jałowa. Sonda musi być zakończona „oliwką”, posiadać min.3 otwory, minimum 3 znaczniki głębokości oraz  być widoczny w promieniach RTG. Długość minimum 1000 mm z wejściem pozwalającym na zamknięcie.</t>
    </r>
  </si>
  <si>
    <r>
      <rPr>
        <sz val="10"/>
        <rFont val="Arial"/>
        <family val="2"/>
      </rPr>
      <t xml:space="preserve">Sonda żołądkowa wykonana jest z medycznego PCV, przeznaczona do żywienia pacjentów.Rozmiar kolejno 
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jałowa, jednorazowego użytku. Sonda musi być odporna na załamanie, posiadać miękki, gładko zakończony koniec, minimum 3 znaczniki głębokości . Długość minimum 1000 mm z wejściem pozwalającym na zamknięcie .</t>
    </r>
  </si>
  <si>
    <r>
      <rPr>
        <sz val="10"/>
        <rFont val="Arial"/>
        <family val="2"/>
      </rPr>
      <t>Sonda żołądkowa wykonana jest z medycznego PCV, przeznaczona do żywienia pacjentów.Rozmiar kolejno</t>
    </r>
    <r>
      <rPr>
        <b/>
        <sz val="10"/>
        <rFont val="Arial"/>
        <family val="2"/>
      </rPr>
      <t xml:space="preserve"> 
od. CH 24 do CH 28</t>
    </r>
    <r>
      <rPr>
        <sz val="10"/>
        <rFont val="Arial"/>
        <family val="2"/>
      </rPr>
      <t>, jałowa, jednorazowego użytku. Sonda musi być odporna na załamanie, posiadać miękki, gładko zakończony koniec, minimum 3 znaczniki głębokości  Długość minimum 1000 mm z wejściem pozwalającym na zamknięcie odłączanym uniwersalnym korkiem. Zamawiający nie wymaga dostarczenia korka.</t>
    </r>
  </si>
  <si>
    <t>System zamknięty do nawilżania typu "RespiFlo" kompatybilny z reduktorami typu FARUM  będącymi własnością Zamawiającego, do nawilżania i nebulizacji ciepłej i zimnej. Skład: jednorazowy pojemnik ze sterylną apirogenną wolną od endotoksyn wodą, sterylny łącznik nawilżajacy z zaworem nadciśnieniowym. Butelka ma być wyposażona w system mikrodyfuzorów(znajdujący się w podstawie butelki) umożliwiający przepływ tlenu przez całą objetość wody. Pojemnik 500-650 ml.</t>
  </si>
  <si>
    <t>Maska krtaniowa prosta - delikatny, pozbawiony nierówności i ostrych krawędzi mankiet, rurka maski prosta, zabezpieczenie przed podwijaniem mankietu podczas zakładania w postaci wzmocnionego koniuszka, znaczniki kontroli prawidłowego usytuowania maski, oznaczenia rozmiaru maski, wagi pacjenta, objętości wypełniającej mankiet umieszczone na baloniku kontrolnym, wykonana z materiałów niezawierających ftalanów (w tym DEHP). bezwarunkowo dopuszczona do MRI (bez elementów metalowych); zakres rozmiarów 1 - 6 (1; 1,5; 2; 2,5; 3; 4; 5; 6;), opis w języku polskim, na opakowaniu jednostkowym widoczny musi być: nr katalogowy (jeśli posiada), data ważności, znak CE</t>
  </si>
  <si>
    <t xml:space="preserve">Obwód oddechowy do aparatu do znieczulania dorosłych, materiał PCV, 2 rury gładkie wewnętrznie, ograniczające zaleganie bakterii o dł. 180 cm, dodatkowa rura do worka dl 90 cm, bezlateksowy worek oddechowy poj. 2L, łącznik prosty 22mmM-22mmM/15mmF, kolanko z portem Luer-Lock z wkręcanym koreczkiem, trójnik Y z dwoma portami pomiarowymi zabezpieczonymi koreczkami przytwierdzonymi na stałe do obwodu, kapturek zabezpieczający układ/ tester szczelności; średnica rur 22mm, złącza elastyczne 22mmF typu FLEX , sterylny, pakowany folia-papier, opis w języku polskim, na opakowaniu jednostkowym widoczny musi być: nr katalogowy (jeśli posiada), data ważności, znak CE.
</t>
  </si>
  <si>
    <t>Obwód oddechowy jednorazowy do respiratora dla dorosłych  -  2 rury o średnicy 22 mm z PCV, gładkie wewnętrznie ograniczajace zaleganie bakterii, długość rur 180cm, kolanko z portem luer-lock z wkręcanym koreczkiem, złącza elastyczne 22mm F typu FLEX,   trójnik "Y" z 2 portami pomiarowymi zabezpieczone koreczkami przytwierdzonymi na stałe do obwodu, kapturek zabezpieczający układ/ tester szczelności,  sterylny, pakowany folia-papier, czas stosowania 7 dni, na opakowaniu jednostkowym widoczne: znak CE, nr serii, nazwa producenta, opis w języku polskim, data ważności.</t>
  </si>
  <si>
    <t>Przedłużacz do obwodu oddechowego "martwa przestrzeń" sterylny, złącze od strony  urządzenia (aparatu/respiratora)   22 mmF - ryflowane, elastyczne  wykonane z  materiału EVA (octan winylu); złacze od strony pacjenta 22mmM/15mmF, rozcziągliwy do 15 cm, przestrzeń martwa: 25ml złożony i 40ml po rozciągnięciu;  "kominek" podwójnie obrotowy z portem do bronchoskopii i portem do odsysania.</t>
  </si>
  <si>
    <t>Wymiennik ciepła i wilgoci do tracheostomii sterylny:  (sztuczny nos z możliwoscią podawania tlenu) celulozowe medium nawinięte wokół kanału do wprowadzania cewnika do odsysania, port z zatyczką do wprowadzania cewnika, przestrzeń martwa  - do 16 ml, masa do 8,5 g, wydajnośc nawilżania&gt; 28 mg/lH2Oprzy VT=500ml, opór przepływu: przy 30l/min (0,5l/s)-07cmH2O, przy 60l/ min(1l/s)-1,8 cmH2O, przy 90l/min (1,5l/s)-3,0cmH2O, port do drenu tlenowego.</t>
  </si>
  <si>
    <t>Artykuły flizelinowe niesterylne, wykonanie z flizeliny odpornej na uszkodzenia mechaniczne (w zakresie pozycji nr 1 i 2 dopuszcza się możliwość zaoferowania artykułu nieprzemakalnego wykonanego z chłonnego i mocnego laminatu, wzmacnianego podłużnymi nitkami, 2-warstwowego), na opakowaniu  jednostkowym/zbiorczym widocznym musi być: nr katalogowy (jeżeli posiada), data ważności. Podane rozmiary +/- 5 cm. Opakowanie maks. 100 sztuk. Wymagane jest oznakowanie opakowania wewnętrznego; nazwa producenta.</t>
  </si>
  <si>
    <t>Poszwa fizelinowa na koc, z włókniny o gramaturze minimum 30g/m2, rozm. 150 x 210 cm</t>
  </si>
  <si>
    <t>Podkład fizelinowy foliowany z włókniny typu spoundbond lub o zblizonych cechach, dopuszcza się z włókniny foliowej polipropylenowo-polietylenowej,z włókniny minimum 30g/m2 -43 g/m2, składany pojedynczo, rozmiar 80-90 cm x 200-250 cm</t>
  </si>
  <si>
    <t>Podkład flizelinowy foliowany z włókniny typu spoundbond lub o zblizonych cechach, dopuszcza się z włókniny foliowej polipropylenowo-polietylenowej z włókniny o gramaturze minimum 30g/m2-43g/m2,  składany pojedynczo, rozmiar 130 x 210 cm</t>
  </si>
  <si>
    <t>Fartuch foliowy przedni wykonany z foli, wytrzymały na rozerwanie, długość 115-120cm, szerokość 70-80cm, wiązany z tyłu, niesterylny x 100 szt</t>
  </si>
  <si>
    <t>Filtr oddechowy typu Hygrobac S-A ( z bocznym podłączeniem kątowym)z membraną elektrostatyczną hydrofobową skuteczność filtracji antybakteryjnej i antywirusowej  99,99% , poziom nawilżania  ok &gt; 30mg  H2O przy VT = ok 500ml, złącze 22M/15F-22F/15M zgodne z normą ISO,  opór max 2,5 cm H2O przy 60l/min. Przezroczysta obudowa, czas użycia 24h,z portem do kapnografu, oddzielna warstwa wymiennika ciepła i wilgoci, sterylny, pakowany pojedynczo, na opakowaniu jednostkowym widoczny musi być: nr katalogowy, data ważności, znak CE</t>
  </si>
  <si>
    <t>Filtr oddechowy typu Barierrbac"S" elektrostatyczny,   skuteczność filtracji antywirusowej oraz przeciwbakteryjnej 99,999%  , czas użycia 24h, Złącze 22M/15F-22F/15  zgodne z normą ISO, sterylny, pakowany pojedynczo na opakowaniu jednostkowym widoczny musi być:  nr katalogowy, data ważności, znak CE</t>
  </si>
  <si>
    <t>Filtr elektrostatyczny HME dla dorosłych z wymiennikiem ciepła i wilgoci typu Hygrobac S lub równoważny, skuteczność filtracji wirusów i bakterii na poziomie 99,999%, objętość wewnętrzna powyżej 50ml, waga poniżej 30g, objętość oddechowa VT do 1200 mL, gwarantowane nawilżanie powyżej 31 mgH2O/L, czas użycia 24h, Złącze 22M/15F-22F/15, zgodny z normą ISO, sterylny, pakowany pojedynczo, na opakowaniu jednostkowym widoczny musi być:  nr katalogowy, data ważności, znak CE</t>
  </si>
  <si>
    <r>
      <rPr>
        <sz val="10"/>
        <rFont val="Arial"/>
        <family val="2"/>
      </rPr>
      <t>Elektrody neutralne jednorazowego użytku, dwudzielne, hydrożelowe z systemem rozprowadzającym prąd równomiernie na całej powierzchni elektrody, nie wymagające aplikacji w określonym kierunku w stosunku do pola operacyjnego, powierzchnia przewodząca 110cm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, bez ograniczenia mocy maksymalnej, kompatybilne z systemem NEM EMED, do każdej elektrody dołączona informacja o numerze , serii, i dacie ważności w postaci samoprzylepnej etykiety.  Opakowanie x 50 szt.</t>
    </r>
  </si>
  <si>
    <t>Uchwyt jednorazowego użytku , sterylny o długości rękojeści 155 mm, z elektrodą nożową, dwoma przyciskami , kabel długości 3m , wtyk przystosowany do systemy rozpoznawania narzędzi w aparatach  elektrochirurgicznych EMED , Opakowanie zbiorcze x 10 szt</t>
  </si>
  <si>
    <t>Uchwyt jednorazowego użytku , sterylny o długości rękojeści 155 mm, z elektrodą nożową, dwoma przyciskami , kabel długości 3m ,wtyk w standardzie 3 piny, Opakowanie zbiorcze x 10 szt</t>
  </si>
  <si>
    <t>Producent nr katalogowy</t>
  </si>
  <si>
    <t>Ilośc P</t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</si>
  <si>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dwa </t>
    </r>
    <r>
      <rPr>
        <sz val="10"/>
        <rFont val="Arial"/>
        <family val="2"/>
      </rPr>
      <t xml:space="preserve">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20l/godz,  objętość wypełnienia 1,60 ml. Długość 15 cm,  Możliwość podłączenia u pacjenta do 7 dni lub 100 aktywacji. 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</si>
  <si>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3-trzy</t>
    </r>
    <r>
      <rPr>
        <sz val="10"/>
        <rFont val="Arial"/>
        <family val="2"/>
      </rPr>
      <t xml:space="preserve"> 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20l/godz.  objętość wypełnienia 2,25ml. Długość 15 cm,  Możliwość podłączenia u pacjenta do 7 dni lub 100 aktywacji. </t>
    </r>
  </si>
  <si>
    <r>
      <rPr>
        <b/>
        <sz val="10"/>
        <color indexed="8"/>
        <rFont val="Arial"/>
        <family val="2"/>
      </rPr>
      <t xml:space="preserve">Kranik 3-trójdroży posiadający jedno z wejść zakończone portem bezigłowym  </t>
    </r>
    <r>
      <rPr>
        <sz val="10"/>
        <color indexed="8"/>
        <rFont val="Arial"/>
        <family val="2"/>
      </rPr>
      <t>posidajacym podzielną membraną split septum osadzoną zewnętrznie na poliwęglanowym przezroczystym plastikowym konektorze, wystającą częściowo nad obudowę,  Bez mechanicznych części wewnętrznych,  z prostym, w pełni widocznym torem przepływu</t>
    </r>
  </si>
  <si>
    <r>
      <rPr>
        <b/>
        <sz val="10"/>
        <color indexed="8"/>
        <rFont val="Arial"/>
        <family val="2"/>
      </rPr>
      <t>Kraniki infuzyjne 3-drożne bez przedłużenia</t>
    </r>
    <r>
      <rPr>
        <sz val="10"/>
        <color indexed="8"/>
        <rFont val="Arial"/>
        <family val="2"/>
      </rPr>
      <t>, Kran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nakrętkę luer lock. Wytrzymałość kranika 3 bary, objętość wypełnienia 0,22 ml, wyposażony w znaczniki (czerwony i niebieski) do linii tętniczych i żylnych. Sterylny (sterylizowany promieniami beta).Opakowanie medyczne typu blister. opakowanie 100szt.</t>
    </r>
  </si>
  <si>
    <r>
      <rPr>
        <b/>
        <sz val="10"/>
        <rFont val="Arial"/>
        <family val="2"/>
      </rPr>
      <t xml:space="preserve">Kraniki infuzyjne 3-drożne z przedłużeniami. </t>
    </r>
    <r>
      <rPr>
        <sz val="10"/>
        <rFont val="Arial"/>
        <family val="2"/>
      </rPr>
      <t>Wykonane z poliwęglanu pozwalającego na podawanie tłuszczy i chemioterapeutyków, z trójramiennym pokrętłem. Każde z wejść kranika zabezpieczone fabrycznie zamontowanymi koreczkami, wyczuwalny w każdej pozycji indykator pozycji otwarty/zamknięty. Wytrzymałość 4 bara. Przedłużacz wykonany z PCV nie zawierającego ftalanów DEHP.</t>
    </r>
  </si>
  <si>
    <r>
      <rPr>
        <sz val="10"/>
        <color indexed="8"/>
        <rFont val="Arial"/>
        <family val="2"/>
      </rPr>
      <t xml:space="preserve">3-drożny z przedłużeniem </t>
    </r>
    <r>
      <rPr>
        <b/>
        <sz val="10"/>
        <color indexed="8"/>
        <rFont val="Arial"/>
        <family val="2"/>
      </rPr>
      <t>7cm</t>
    </r>
    <r>
      <rPr>
        <sz val="10"/>
        <color indexed="8"/>
        <rFont val="Arial"/>
        <family val="2"/>
      </rPr>
      <t xml:space="preserve"> z dodatkowym portem do iniekcji, objętość wypełnienia max. 0,80ml 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</si>
  <si>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 cm</t>
    </r>
    <r>
      <rPr>
        <sz val="10"/>
        <color indexed="8"/>
        <rFont val="Arial"/>
        <family val="2"/>
      </rPr>
      <t>, objętość wypełnienia max. 0,80ml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</si>
  <si>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25 cm</t>
    </r>
    <r>
      <rPr>
        <sz val="10"/>
        <color indexed="8"/>
        <rFont val="Arial"/>
        <family val="2"/>
      </rPr>
      <t>, objętość wypełnienia max. 1,50ml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</si>
  <si>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50 cm</t>
    </r>
    <r>
      <rPr>
        <sz val="10"/>
        <color indexed="8"/>
        <rFont val="Arial"/>
        <family val="2"/>
      </rPr>
      <t>, objętość wypełnienia max 2,80 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</si>
  <si>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100 cm</t>
    </r>
    <r>
      <rPr>
        <sz val="10"/>
        <color indexed="8"/>
        <rFont val="Arial"/>
        <family val="2"/>
      </rPr>
      <t>, objętość wypełnienia max 5,50 ml</t>
    </r>
  </si>
  <si>
    <r>
      <rPr>
        <b/>
        <sz val="10"/>
        <color indexed="8"/>
        <rFont val="Arial"/>
        <family val="2"/>
      </rPr>
      <t xml:space="preserve">Rampa infuzyjna 5-drożna, </t>
    </r>
    <r>
      <rPr>
        <sz val="10"/>
        <color indexed="8"/>
        <rFont val="Arial"/>
        <family val="2"/>
      </rPr>
      <t>wielokranikowa (kraniki w kolorach niebieski, biały, czerwony, zielony, żółty) z drenem o dlugości 150cm (calkowita dlugość 167cm), wykonana z poliwęglanu, materiału odpornego na dzialanie tluszczy i chemioterapeutyków, do zastosowania w intensywnej opiece medycznej. Pokrętła z optycznym wskaźnikiem położenia otwarty/ zamknięty co 45 stopni, trójramienne, o jednakowej długości, obracane co 360 stopni, oznaczone strzałkami. Wyposażona w niezależnie obracającą się nakrętkę, gwarantującą bezpieczne podłączenie bez koniecznosci obracania łączonych elementów. Jałowa,o wytrzymalości na ciśnienie do 2 barów, objętości wypełnienia 11,43 ml. Dren o średnicy wew/zewm : 3mm/4,1mm, do podazy grawitacyjnej i przy użyciu pompy, nietoksycznej , niepirogennej, nie zawierającej DEHP, taleksu, bishenolu A, PCV</t>
    </r>
  </si>
  <si>
    <r>
      <rPr>
        <b/>
        <sz val="10"/>
        <rFont val="Arial"/>
        <family val="2"/>
      </rPr>
      <t>Kaniule dotętnicze</t>
    </r>
    <r>
      <rPr>
        <sz val="10"/>
        <rFont val="Arial"/>
        <family val="2"/>
      </rPr>
      <t xml:space="preserve"> Cewnik do punkcji obwodowych naczyń tętniczych wprowadzany po igle , wyposażony w zawór kulowo-suwakowy typu flow-swith w kolorze czerwonym, rozmiar 20 x 1 ¾”  ( 20 G 1,1 x 45 mm, przepływ 49 ml/min),  ze skrzydełkami z otworami do przyszycia do skóry pacjenta, 
sterylny, jednorazowego użytku 
czas stosowania do 30 dni potwierdzony przez producenta w instrukcji użycia znajdującej się w każdym opakowaniu handlowym 
materiał z jakiego wykonany jest cewnik: PTFE 
sposób pakowania: blister pack
Opakowanie 25 szt.</t>
    </r>
  </si>
  <si>
    <t>Zestaw infuzyjny z precyzyjnym regulatorem przepływu w kształcie cylindra z pojedyńczą skalą pomiarową w zakresie 250 ml/h.Spike ABS , komora wentylowana/odpowietrznik komory kroplowej ręczny z filtrem hydrofobowym.Komora kroplowa elastyczna dla łatwego wypełnienia, długośćmin. 50 mm, ze skrzydełkami.Długośc drenu180 cm, zestawu 191 cz, 150+30.Bez wartości DEHP , lateksu, bisphenolA. Wewnetrzna średnica drenu 3 mm. Klamra zaciskowa na drenie do zamknięcia infuzji.Złącze luer lock obrotowe.Dren z zatyczkąz filtrem hydrofobowym i oleofobowym priming cap. Sterylizowany EO, na opakowaniu jednostkowym o braku letexu i DEHP, data ważności- 47 miesięcy od daty produkcji</t>
  </si>
  <si>
    <t>Nazwa i Nr katalogowy</t>
  </si>
  <si>
    <r>
      <rPr>
        <sz val="10"/>
        <color indexed="8"/>
        <rFont val="Arial"/>
        <family val="2"/>
      </rPr>
      <t>Butelki Redona</t>
    </r>
    <r>
      <rPr>
        <b/>
        <sz val="10"/>
        <color indexed="8"/>
        <rFont val="Arial"/>
        <family val="2"/>
      </rPr>
      <t xml:space="preserve"> 200 - 250 ml,</t>
    </r>
    <r>
      <rPr>
        <sz val="10"/>
        <color indexed="8"/>
        <rFont val="Arial"/>
        <family val="2"/>
      </rPr>
      <t xml:space="preserve"> końcówka dostosowana do różnych średnic drenów ssących wykonana z polietylenu, sterylna, bez własnego podciśnienia.
Opakowanie folia lub folia/papier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</si>
  <si>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poj.200 ml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</si>
  <si>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poj.600 ml</t>
    </r>
  </si>
  <si>
    <t xml:space="preserve">Zestaw do drenażu nadłonowego rozmiary: cewnika Ch/Fr 8,11,14. Trocar 9/11, 12/14, 15/17 Ch/Fr
typu cystofix  z cewnikiem cystostomijnym wykonanym z poliuretanu z końcówką J </t>
  </si>
  <si>
    <t xml:space="preserve">Zestaw do drenażu nadłonowego  typu cystofix  z cewnikiem cystostomijnym o długości 40cm wykonanym z 100%silikonu z balonem, rozmiar balonu 5ml. Rozmiar cewnika CH/Fr 10,13.  Rozmiar trokara 12/14 i 15/17 Ch/Fr. Zestaw dostarczany z workiem na mocz </t>
  </si>
  <si>
    <t xml:space="preserve">Fixator do mocowania cewników: cystostomijnych i foleya w kształcie litery H wykonany z fiszbiny w kolorze ciała </t>
  </si>
  <si>
    <t>Pakiet  nr 24  Osłony na kamerę oraz na kończyny</t>
  </si>
  <si>
    <t>Osłona na przewody/kamerę wyposażona z jednej strony w końcówkę z perforacją umożliwiającą wysunięcie przewodu, a z drugiej wyposażony w kartonik z oznakowaniem kierunku rozwijania osłony oraz 2 taśmy przylepne o wymiarach 2,5cm x 17cm. Osłona z przeźroczystej folii polietylenowej 0.05 mm. Składana teleskopowo. Wymiary osłony 16 cm x 250 cm</t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</si>
  <si>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35 cm x 120 cm</t>
    </r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</si>
  <si>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30 cm x 60 cm</t>
    </r>
  </si>
  <si>
    <t xml:space="preserve">Zestaw osłon na ramię C RTG, zestaw składa się z czterech części: dwóch osłon z gumką do stabilizacji osłony na aparaturze 100cm x 160cm oraz 80cm x 150cm i dwóch taśm 3cm x 100cm. Wykonany z przeźroczystej folii polietylenowej 0.065 mm.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 </t>
  </si>
  <si>
    <t>LP.</t>
  </si>
  <si>
    <t>NAZWA</t>
  </si>
  <si>
    <t>Nazwa i nr katalogowy</t>
  </si>
  <si>
    <t>J.M</t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</si>
  <si>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1800-2300 g, potwierdzona przez producenta; </t>
    </r>
    <r>
      <rPr>
        <b/>
        <sz val="10"/>
        <rFont val="Arial"/>
        <family val="2"/>
      </rPr>
      <t>rozmiar 58 x 90 +/-3 cm</t>
    </r>
    <r>
      <rPr>
        <sz val="10"/>
        <rFont val="Arial"/>
        <family val="2"/>
      </rPr>
      <t>, rozmiar części chłonnej 50 x 81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</si>
  <si>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900-1150g , potwierdzona przez producenta; </t>
    </r>
    <r>
      <rPr>
        <b/>
        <sz val="10"/>
        <rFont val="Arial"/>
        <family val="2"/>
      </rPr>
      <t>rozmiar 45 x 61 +/-3 cm</t>
    </r>
    <r>
      <rPr>
        <sz val="10"/>
        <rFont val="Arial"/>
        <family val="2"/>
      </rPr>
      <t>, rozmiar części chłonnej 40 x 53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</si>
  <si>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</t>
    </r>
    <r>
      <rPr>
        <b/>
        <sz val="10"/>
        <rFont val="Arial"/>
        <family val="2"/>
      </rPr>
      <t>rozmiar 25 x 40 +/-3 cm</t>
    </r>
    <r>
      <rPr>
        <sz val="10"/>
        <rFont val="Arial"/>
        <family val="2"/>
      </rPr>
      <t>, rozmiar części chłonnej 36 x 16 +/-3 cm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</si>
  <si>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SERWETA PODKŁAD SAHARA
Serweta ochronna na stół operacyjny, przeciwodleżynowa, 5-cio warstwowa, zintegrowana wielopunktowo – brak możliwości tworzenia zagięć i pofałdowań pod pacjentem, samowygładzająca się. Rdzeń chłonny z wyraźnym pikowanym wzorem ułatwiającym rozprowadzanie wilgoci. Wykonana z włókniny polipropylenowej, wysokochłonnej warstwy środkowej z SAP i spodniej pełnobarierowej, matowej (niebłyszczącej), teksturowanej folii polietylenowej, zabezpieczającej przed przesuwaniem się i ślizganiem podkładu po powierzchni. Certyfikaty jakościowe dla miejsca produkcji: ISO 13485, ISO 9001 i ISO 14001, wystawione przez jednostki notyfikowane. - chłonność 3750 – 4000 ml/m2, (test potwierdzony badaniami wykonanymi w laboratorium akredytowanym zg. ISO 9073-6), wskaźnik chłonności min. 2000 %
- gramatura podstawowa: 240 g/m2 (+/- 10%), grubość folii polietylenowej min. 0,12 mm 
</t>
    </r>
    <r>
      <rPr>
        <b/>
        <sz val="10"/>
        <rFont val="Arial"/>
        <family val="2"/>
      </rPr>
      <t>- wymiary: 102 x 230 cm</t>
    </r>
    <r>
      <rPr>
        <sz val="10"/>
        <rFont val="Arial"/>
        <family val="2"/>
      </rPr>
      <t xml:space="preserve">, rdzeń chłonny otoczony z każdej strony dodatkowymi marginesami nieprzeziernego laminatu na całej szerokości podkładu. 
- zgodne z ISO 9073-6: odprowadzanie wilgoci min. 65 mm w czasie 1 minuty, </t>
    </r>
  </si>
  <si>
    <t>RAMPA TRÓJKRANIKOWA Z 3 ZAWORAMI BEZIGŁOWYMI I DRENEM 150 CM BEZ DEHP
rampa trójkranikowa z 3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   dren 150 cm bez DEHP, z niezależnie obracającą się nakrętką umożliwiająca podłączenie do linii bez skręcania łączonych elementów, wyposażona zatyczką typu   Flow stop, która,zapobiega wyciekowi i zapewnia sterylność zestawu ( umożliwia wypelnienie linii bez konieczności jej odłączania )</t>
  </si>
  <si>
    <t xml:space="preserve">RAMPA PIĘCIOKRANIKOWA Z 5   ZAWORAMI BEZIGŁOWYMI I DRENEM 150 CM BEZ DEHP
rampa pięciokranikowa     z   5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 dren 150 cm bez DEHP, z niezależnie obracającą się nakrętką umożliwiająca podłączenie do linii bez skręcania łączonych elementów, wyposażona zatyczką typu   Flow stop, która zapobiega wyciekowi i zapewnia sterylność zestawu (umożliwia wypelnienie linii bez konieczności jej odłączania)
</t>
  </si>
  <si>
    <t xml:space="preserve">Filtr wdechowy, jednopacjentowy do aparatu Purritan Bennet serii 980 </t>
  </si>
  <si>
    <t xml:space="preserve">Filtr wydechowy, jednopacjentowy do aparatu Purritan Bennet serii 980 </t>
  </si>
  <si>
    <t>Filtr wydechowy jednopacjentowy ze zbiornikiem na skropliny przeznaczony do stosowania z respiratorem Puritan Bennet serii 800</t>
  </si>
  <si>
    <t xml:space="preserve">Filtr wdechowy jednopacjentowy sterylny przeznaczony do stosowania z respiratorami Purritan Bennet serii 800. Skuteczność filtracji p-bakteryjnej i p-wirusowej min. 99,9999%, opór przepływu max 1,9 cm H2O przy 60l/min. Przestrzeń martwa max 66 ml. Masa max 29 g </t>
  </si>
  <si>
    <t>Producent i nr katalogowy</t>
  </si>
  <si>
    <t>J.m.</t>
  </si>
  <si>
    <t>Ilość
B</t>
  </si>
  <si>
    <t>Ilość
K</t>
  </si>
  <si>
    <t>Ilość
P</t>
  </si>
  <si>
    <t>Suma
ilości</t>
  </si>
  <si>
    <r>
      <rPr>
        <b/>
        <sz val="11"/>
        <rFont val="Arial"/>
        <family val="2"/>
      </rPr>
      <t>Rękawice lateksowe</t>
    </r>
    <r>
      <rPr>
        <sz val="11"/>
        <rFont val="Arial"/>
        <family val="2"/>
      </rPr>
      <t>, bezpudrowe, niesterylne, teksturowane na palcach i dłoni, grubość na palcu 0,12±0,03mm, na dłoni 0,10±0,03mm na mankiecie 0,07±0,02mm, długość min 240mm.) poziom protein &lt; 10ug/g rękawicy (w badaniach niezależnych nie starszych niż 2016r). AQL 1,5, siła zrywu min 6N wg EN 455 - potwierdzone badaniami z jednostki notyfikowanej. Zgodne z normami EN ISO 374-1, EN 374-2, EN 16523-1, EN 374-4 oraz odporne na przenikanie bakterii, grzybów i wirusów zgodnie z EN ISO 374-5 i ASTMF 1671. Rękawice zarejestrowane jako wyrób medyczny zgodnie z Dyrektywą o wyrobach Medycznych 93/42/EWG i środek ochrony indywidualnej kat. III zgodnie z Rozporządzeniem (UE) 2016/425. Dopuszczone do kontaktu z żywnością - potwierdzone piktogramem na opakowaniu. Pozbawione dodatków chemicznych: MBT, ZMBT, BHT, BHA, TMTD - potwierdzone badaniem metodą HPLC z jednostki niezależnej.  Opakowanie 100 szt. Rozmiary XS-XL,  dopuszcza się rozmiar XL pakowany po 90szt, kodowane kolorystycznie na opakowaniu.</t>
    </r>
  </si>
  <si>
    <r>
      <rPr>
        <b/>
        <sz val="11"/>
        <rFont val="Arial"/>
        <family val="2"/>
      </rPr>
      <t>Rękawiczki foliowe</t>
    </r>
    <r>
      <rPr>
        <sz val="11"/>
        <rFont val="Arial"/>
        <family val="2"/>
      </rPr>
      <t xml:space="preserve"> jednorazowego użytku a 100 szt</t>
    </r>
  </si>
  <si>
    <t>Czepek do mycia głowy pacjenta, nie wymagający dodatkowego namoczenia głowy, bez spłukiwania,  dwuwarstwowa struktura czepka z wyraźnie oddzieloną w celu równomiernego rozprowadzenia roztworu zewnętrzną folią od nawilżonej warstwy absorpcyjnej, zawierający w składzie: 150g (+/- 10g) nie wymagającego spłukiwania roztworu z zawartością wody, simetikonu, składników zapobiegających powstawaniu elektryczności statycznej, bez lateksu, w opakowaniu zapewniającym możliwość podgrzewania w kuchence mikrofalowej do 30 sekund przy mocy 1.000 W</t>
  </si>
  <si>
    <t>Gąbka - czyścik do toalety jamy ustnej z poprzecznym pofałdowaniem pokryty dwuwęglanem sodu, pakowana pojedynczo.</t>
  </si>
  <si>
    <t xml:space="preserve">
Zestaw do toalety jamy ustnej zawierający w jednym fabrycznym opakowaniu: 1 szczoteczkę do zębów z odsysaniem z poziomą manualną zastawką do regulacji siły odsysania, z 3 otworami ssącymi oraz z pofałdowaną gąbką na górnej powierzchni, 7 ml płynu do płukania jamy ustnej z 0,05% roztworem chlorku cetylopirydyny w wyciskanej saszetce, 1 gąbka-aplikator z poprzecznym pofałdowaniem, 1 saszetkę z 2 g preparatu nawilżającego do ust na bazie wodnej z cetylopirydyną i witaminą E.
Każde pojedyncze opakowanie zestawu pełni jednocześnie funkcję pojemnika na płyn i pozwala na przygotowanie roztworu roboczego przed otwarciem opakowania. Oferowany zestaw jako element komponentów do całodobowej toalety jamy ustnej o potwierdzonej badaniami klinicznymi skuteczności w redukcji VAP.</t>
  </si>
  <si>
    <t xml:space="preserve">Pakiet nr 31  Cewnik pośredni Midline </t>
  </si>
  <si>
    <r>
      <rPr>
        <sz val="11"/>
        <color indexed="8"/>
        <rFont val="Arial"/>
        <family val="2"/>
      </rPr>
      <t xml:space="preserve">Cewnik pośredni Midline zakładany z żyły obwodowej metodą Seldingera. Wykonany z PUR ze zintegrowaną przedłużką w rozmiarze </t>
    </r>
    <r>
      <rPr>
        <b/>
        <sz val="11"/>
        <color indexed="8"/>
        <rFont val="Arial"/>
        <family val="2"/>
      </rPr>
      <t>4F</t>
    </r>
    <r>
      <rPr>
        <sz val="11"/>
        <color indexed="8"/>
        <rFont val="Arial"/>
        <family val="2"/>
      </rPr>
      <t xml:space="preserve"> o długości 8 cm, 10 cm,12 cm, 15cm, 20cm lub 25cm do wyboru przez Zamawiającego. W zestawie echogeniczna igła do nakłucia o długości 7cm, dylatator, prowadnica w pochewce do obsługi jedną ręką, przepływ 5 ml/s.</t>
    </r>
  </si>
  <si>
    <t xml:space="preserve">
System mocowania cewników 3 w 1 przylepno-rzepowy zastosowanie do 7 dni 
</t>
  </si>
  <si>
    <t>Nazwa handlowa
kod EAN</t>
  </si>
  <si>
    <t>Tachosil 3cm x 2,5cm x 1 szt</t>
  </si>
  <si>
    <t>Tachosil 9,5 cm x 4,8cm x 1 szt</t>
  </si>
  <si>
    <t>Dopuszcza się  stosowanie zamienników</t>
  </si>
  <si>
    <t>Pakiet nr 33     Bronchofiberoskopy jednorazowe</t>
  </si>
  <si>
    <t>Jednorazowy bronchofiberoskop, posiadający następujące parametry: pole widzenia powyżej 85°, głębia ostrości 5-50 mm, wbudowane oświetlenie LED, długość części roboczej 605 mm, z zagięciem końcówki w zakresie góra/dół 220°, średnica zewnętrzna 3,6 mm z kanałem roboczym o średnicy 1,4 mm z możliwością odsysania przez kanał roboczy. Port ssania umieszczony w osi długiej fiberoskopu, port narzędziowy poniżej uchwytu. Minimalny rozmiar rurki intubacyjnej 5mm.  Gotowy do użycia bezpośrednio po wyjęciu z opakowania typu blister bez konieczności montowania adapterów lub zastawek.  Kompatybilny z monitorem Screeni HD o parametrach 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trawnia umowy.</t>
  </si>
  <si>
    <t>Jednorazowy bronchofiberoskop, posiadający następujące parametry: pole widzenia powyżej 85°, głębia ostrości 5-50 mm, wbudowane oświetlenie LED, długość części roboczej 605 mm, z zagięciem końcówki w zakresie góra/dół 200°, średnica zewnętrzna 5,4 mm z kanałem roboczym o średnicy 2,8 mm z możliwością odsysania przez kanał roboczy. Port ssania umieszczony w osi długiej fiberoskopu, port narzędziowy poniżej uchwytu. Minimalny rozmiar rurki intubacyjnej 6 mm. Gotowy do użycia bezpośrednio po wyjęciu z opakowania typu blister bez konieczności montowania adapterów lub zastawek. Kompatybilny z monitorem Screeni HD o parametrach:Monitor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trwania umowy</t>
  </si>
  <si>
    <t>Jednorazowa otwarta maska tlenowa zapewniająca nieprzerwane dostarczanie tlenu w zakresie stężeń 25-90, maska posiada centralnie położony otwór umożliwiający dostęp do jamy ustnej; maska po stronie wewnętrznej posiada wiele otworów tworzących kurtynę dla miękkiego przepływu tlenu, unikalny kształt dla utrzymania wyższego stężenia tlenu i jednoczesnego zmniejszenia ryzyka ponownego wdychania dwutlenku węgla; maska umieszczona na plastikowej tacce chroniącej przed zniekształceniem w trakcie przechowywania, dostępne rozm.: S, M,L, produkt mikrobiologicznie czysty, bez lateksu, bez DEHP, w zestawie dren tlenowy zlokalizowany na dole maski (co nie koliduje z położeniem otworu na usta); na drenie instrukcja dotycząca przepływu i koncentracji tlenu.</t>
  </si>
  <si>
    <r>
      <rPr>
        <b/>
        <sz val="10"/>
        <rFont val="Arial"/>
        <family val="2"/>
      </rPr>
      <t xml:space="preserve">Fartuch barierowy
</t>
    </r>
    <r>
      <rPr>
        <sz val="10"/>
        <rFont val="Arial"/>
        <family val="2"/>
      </rPr>
      <t>Wykonany z włókniny polipropylen o gramaturze 40 g/m2. Rękawy długie zakończone ściągaczami z gumki. Kołnierz okrągły przedłużony trokami do zawiązania. Z przodu na wysokości pasa posiada przyszyty trok do zawiązania. Produkt zgodny z EN 13795 Produkt pakowany w foliowy worek. Wyrób medyczny. Fartuch jednorazowego użytku. Rozmiar S - XXXL.</t>
    </r>
  </si>
  <si>
    <r>
      <rPr>
        <b/>
        <sz val="10"/>
        <rFont val="Arial"/>
        <family val="2"/>
      </rPr>
      <t xml:space="preserve">Kombinezon ochronny </t>
    </r>
    <r>
      <rPr>
        <sz val="10"/>
        <rFont val="Arial"/>
        <family val="2"/>
      </rPr>
      <t>wykonany z laminatu (polipropylen i polietylen) o gramaturze 60 g/m² (+/-2g/ m²), kolor biały z niebieskim oklejeniem szwów.  Wyposażony w kaptur z elastycznym wykończeniem, gumkę z tyłu w pasie, w nadgarstkach i kostkach, zamek zakryty samoprzylepną patką. Środek  ochrony indywidualnej kat. III zgodnie z Rozporządzeniem PE i Rady (UE) 2016/425, typ 4B, 5B, 6B. Spełnione normy typ 4 wg EN 14605:2005 +A1:2009, typ 5 wg EN ISO 13982-1:2004 + A1:2010, typ 6 wg EN 13034:2005 + A1:2009, klasa 2 wg EN1073-2:2002, EN 14126:2003 +AC:2004 (klasa 6 Odporności na przenikanie skażonych cieczy pod wpływem ciśnienia hydrostatycznego, klasa 6 Odporności 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posiadający oznakowanie CE. Rozmiar M, L, XL, XXL.</t>
    </r>
  </si>
  <si>
    <r>
      <rPr>
        <b/>
        <sz val="10"/>
        <rFont val="Arial"/>
        <family val="2"/>
      </rPr>
      <t xml:space="preserve">Ochraniacze wysokie </t>
    </r>
    <r>
      <rPr>
        <sz val="10"/>
        <rFont val="Arial"/>
        <family val="2"/>
      </rPr>
      <t>ze ściągaczem u  góry przez co nie zsuwają się podczas użytkowania. Kolor przezroczysty, rozmiar uniwersalny, wymiary [cm] 52 x 43 wykonane są z polietylenu o gramaturze 70 g. Opakowanie 25 par</t>
    </r>
  </si>
  <si>
    <t>par</t>
  </si>
  <si>
    <r>
      <rPr>
        <b/>
        <sz val="10"/>
        <color indexed="8"/>
        <rFont val="Arial"/>
        <family val="2"/>
      </rPr>
      <t xml:space="preserve">Medyczna półmaska filtrująca FFP2/KN95  bez zaworu skutecznośc filtracji p.wirusowe , p.bakteryjnej </t>
    </r>
    <r>
      <rPr>
        <b/>
        <sz val="10"/>
        <color indexed="8"/>
        <rFont val="Arial"/>
        <family val="2"/>
      </rPr>
      <t>≥ 95%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filtracyjnego, składana 2 lub 3 –panelowa. Posiada zacisk nosowy (możliwość formatowania półmaski w obrębie nosa). Anatomiczny kształt i zacisk nosowy zapewniające łatwe dopasowanie do kształtu twarzy zapewniając pełną szczelność. Produkt zgodny z EN 149:2001 +A1:2009. Produkt w opakowaniu zapewniającym ochronę przed zabrudzeniem. Wyrób medyczny. Kolor biały i czarny. Półmaska jednorazowego użytku.</t>
    </r>
  </si>
  <si>
    <r>
      <rPr>
        <b/>
        <sz val="10"/>
        <color indexed="8"/>
        <rFont val="Arial"/>
        <family val="2"/>
      </rPr>
      <t>Maska FFP3  bez zaworu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filtracyjnego. Posiada zacisk nosowy (możliwość formatowania półmaski w obrębie nosa). Anatomiczny kształt i zacisk nosowy zapewniające łatwe dopasowanie do kształtu twarzy zapewniając pełną szczelność. Przeznaczona do stosowania przez personel medyczny do ochrony układu oddechowego ,produkt zgodny z EN 149:2001 +A1:2009. Klasa filtracji dla wirusów i bakterii wynosi min 99%. Produkt pakowany w opakowanie zabezpieczające przed zabrudzeniem. Wyrób medyczny. Kolor biały . Półmaska jednorazowego użytku.</t>
    </r>
  </si>
  <si>
    <t>Jednorazowa bluza chirurgiczna wykonana z oddychajacego (termofizjologiczny komfort noszenia) materiału SMS o gramaturze 44 g/m2 i wypukłej fakturze; antystatyczna, przy szyi wykończona białą lamówką z wycięciem V, krótki rękaw typu kimono, trzy duże kieszenie .Produkt zgodny z EN 10993 lub równoważne w zakresie kontaktu z ciałem użytkownika oraz EN 13 795 lub równoważne.  Wyrób medyczny. Kolor niebieski lub zielony . Rozmiar S-XXXL. Pakowane w dyspenser ułatwiający wyjmowanie z wyraźnym oznaczeniem rozmiaru.</t>
  </si>
  <si>
    <t xml:space="preserve">Jednorazowe spodnie chirurgiczne wykonane z oddychajacego (termofizjologiczny komfort noszenia) materiału SMS o gramaturze 44 g/m2 i wypukłej fakturze ; antystatyczne. W pasie spodni  przeszyta taśma oraz naszyte 2 duże kieszenie.Produkt zgodny z EN 10993 lub równoważne w zakresie kontaktu z ciałem użytkownika oraz EN 13 795 lub równoważne.  Wyrób medyczny. Kolor niebieski lub zielony . Rozmiar S-XXXL .Pakowane w dyspenser ułatwiający wyjmowanie z wyraźnym oznaczeniem rozmiaru . </t>
  </si>
  <si>
    <t>Jednorazowa bluza ocieplająca  wykonana z oddychajacego (termofizjologiczny komfort noszenia) materiału SMS o gramaturze 44  g/m2 i wypukłej fakturze; antystatyczna, przy szyi wykończona białym elastycznym ściągaczem zapinana na zatrzaski. Rękaw długi. Kolor niebieski.</t>
  </si>
  <si>
    <t xml:space="preserve">Kołnierz ocieplający  okrywający szyję, kark, ramiona i klatkę piersiową, wykonany z oddychającego  materiału polipropylenowego o gram. 44g/m2. Górna część zakończona dzianinowym golfem poliester 100%; wymiary: 44 cm x 55 cm, średnica otworu 17 cm. Produkt zgodny z EN 10993 lub równoważne w zakresie kontaktu z ciałem użytkownika oraz EN 13 795 lub równoważne. Wyrób medyczny </t>
  </si>
  <si>
    <t>Skarpety jednorazowe w uniwersalnym rozmiarze, 100% poliamid, białe bez lateksu. Na palcach okrągły szew, w górnej części elastyczny i rozciągliwy mankiet, rozciąganie poprzeczne:&gt; 140%, rozciąganie wzdłużne &gt; 70%. Wymiar: Długość: 40 cm +/- 2 cm, Szerokość: 9 cm +/- 2 cm. Opakowane a 600 szt</t>
  </si>
  <si>
    <t>Lp</t>
  </si>
  <si>
    <t>Nazwa pakietu</t>
  </si>
  <si>
    <t>Elektrody i żele do  EKG , USG.</t>
  </si>
  <si>
    <t>Cewniki  i dreny</t>
  </si>
  <si>
    <t xml:space="preserve">Dreny  </t>
  </si>
  <si>
    <t xml:space="preserve">Dren typu Redon </t>
  </si>
  <si>
    <t>Igły, strzykawki, przyrządy do przetaczania płynów, krwi.</t>
  </si>
  <si>
    <t>Matryca hemostatyczna</t>
  </si>
  <si>
    <t>Cewniki zewnętrzne i worki na mocz</t>
  </si>
  <si>
    <t>Zestaw do punkcji jamy opłucnej</t>
  </si>
  <si>
    <t xml:space="preserve">Cewniki i worki na mocz </t>
  </si>
  <si>
    <t>Dreny 100%  silikonowe</t>
  </si>
  <si>
    <t>Nebulizator z maską</t>
  </si>
  <si>
    <t xml:space="preserve">Wyroby z masy papierowej </t>
  </si>
  <si>
    <t xml:space="preserve">Zgłębniki (Sondy) żołądkowe </t>
  </si>
  <si>
    <t xml:space="preserve">System zamkniety do nawilżania typu "RespiFlo" </t>
  </si>
  <si>
    <t>Przedłużacz do obwodu oddechowego, wymiennik ciepła, maska krtaniowa prosta</t>
  </si>
  <si>
    <t>Artykuły fizelinowe 1</t>
  </si>
  <si>
    <t>Artykuły fizelinowe 2</t>
  </si>
  <si>
    <t xml:space="preserve">Filtry oddechowe  </t>
  </si>
  <si>
    <t>Elektrody neutralne</t>
  </si>
  <si>
    <t>Zamknięty system dostępu naczyniowego, kraniki i rampy(sterylne)</t>
  </si>
  <si>
    <t>Butle Redona</t>
  </si>
  <si>
    <t>Drenaż nadłonowy</t>
  </si>
  <si>
    <t>Osłony na kamerę oraz na kończyny</t>
  </si>
  <si>
    <t>Podkłady chłonne</t>
  </si>
  <si>
    <t>Rampy</t>
  </si>
  <si>
    <t xml:space="preserve">Filtry do respiratora Purittan Bennet  </t>
  </si>
  <si>
    <t xml:space="preserve"> Rękawice diagnostyczne lateksowe</t>
  </si>
  <si>
    <t>Rękawice diagnostyczne nitrylowe i rękawice diagnostyczne pasujące do uchwytów naściennych</t>
  </si>
  <si>
    <t>Zestaw do toalety pacjenta</t>
  </si>
  <si>
    <t xml:space="preserve">Cewnik pośredni Midline </t>
  </si>
  <si>
    <t>Gąbka lecznicza Tachosil</t>
  </si>
  <si>
    <t>Bronchofiberoskopy jednorazowe</t>
  </si>
  <si>
    <t>ŚRODKI OCHRONY INDYWIDUALNEJ kombinezony ,ochraniacze na buty, fartuchy barierowe</t>
  </si>
  <si>
    <t>ŚRODKI OCHRONY INDYWIDUALNEJ maski FFP2, FFP3</t>
  </si>
  <si>
    <t xml:space="preserve">ŚRODKI OCHRONY INDYWIDUALNEJ ubrania chirurgiczne </t>
  </si>
  <si>
    <t>B</t>
  </si>
  <si>
    <t>K</t>
  </si>
  <si>
    <t>P</t>
  </si>
  <si>
    <t>Opaska do identyfikacji zmarłych składająca się z 4 elementów. Opaska w kolorze białym z wkładką kartonową z jednorazowym zatrzaskiem uniemożliwiającym rozpięcie. Etui na wkładkę kartonową, wykonane z całkowicie przeźroczystej folii z wycięciem do przełożenia opaski. Wkładka kartonowa z nadrukowanym zakresem danych do uzupełnienia tj. Nazwisko, imię pesel, zgon(data, godzina). Op.100 szt.</t>
  </si>
  <si>
    <t>Razen</t>
  </si>
  <si>
    <t>Pakiet nr 11 Elektroda do stymulacji serca</t>
  </si>
  <si>
    <r>
      <t>Rękawice diagnostyczne nitrylowe, bezpudrowe, niesterylne,</t>
    </r>
    <r>
      <rPr>
        <sz val="10"/>
        <rFont val="Arial"/>
        <family val="2"/>
      </rPr>
      <t xml:space="preserve"> chlorowane od wewnątrz, kolor niebieski, tekstura na końcach palców, grubość na palcu 0,08mm +/-0,01mm,  na dłoni 0,06+/- 0,01 mm, AQL  1.0. Mankiet rolowany. Odporne na uszkodzenia mechaniczne, AQL = 1.0, siła zrywania zgodnie z EN 455-2 min. 6N. Zarejestrowane jako wyrób medyczny w klasie I oraz środek ochrony osobistej w kategorii III. Dające się łatwo i pojedynczo wyciągać z opakowania Odporne na penetrację substancji chemicznych (min. 10 substancji na poziomie co najmniej 4). Typ B wg EN ISO 374-1. Odporne na penetrację wirusów, bakterii i grzybów zgodnie z ASTM F 1671 i EN 374-5 oraz leków toksycznych zgodnie z ASTM D 6978 (min. 14 leków w tym Oxaliplatyna i Gemzar). Ochrona przed Carmustine min. 20 min. ochrona przed Thiotepa min. 50 min. Zgodne z REG. 1935/2004 w sprawie kontaktu z żywności, z odpowiednim oznakowaniem na opakowaniu. Zgodność z EN 420, EN ISO 374-1, EN 455 potwierdzone certyfikatem jednostki notyfikowanej, nie zawierające szkodliwych substancji chemicznych: tiuramy, DPG, MBT, ZMBT potwierdzone badaniem TLC. Oznakowanie opakowań zgodne z Rozporządzeniem EU 2017/475 dla wyrobów medycznych i Rozporządzaniem EU 2016/425 dla środków ochrony osobistej. Rozmiary XS-XL, pakowane po maks. 100 szt. </t>
    </r>
  </si>
  <si>
    <r>
      <t>Rękawice diagnostyczne nitrylowe, bezpudrowe, niesterylne</t>
    </r>
    <r>
      <rPr>
        <sz val="9"/>
        <color indexed="8"/>
        <rFont val="Arial"/>
        <family val="2"/>
      </rPr>
      <t xml:space="preserve">  kształt uniwersalny, kolor niebieski,wewnętrznie chlorowane, mikroteksturowane z dodatkową teksturą na końcach palców, odporne na uszkodzenia mechaniczne przy standardowych czynnościach pielęgnacyjnych, pasujące na prawą i lewą rękę. Powierzchnia rękawic bez zgrubień i pęcherzy, rant mankietu równomiernie zrolowany. Pakowane w systemie eliminującym kontakt dłoni użytkownika z powierzchnią roboczą rękawicy przed użyciem produktu, z możliwością pojedynczego pobierania rękawic wyłącznie za mankiet od spodu opakowania, AQL ≤1,0. Grubość rękawicy w części dłoniowej 0,06 mm, na palcach 0,09 mm,na mankiecie 0,05 mm, minimalna długość rękawicy 240 mm. Siły zrywania min. 6,0 N po starzeniu. Wytrzymałość na rozciąganie min. 400 % po starzeniu. Charakteryzujące się odpornością  na gotowe preparaty dezynfekcyjne o szerokim spectrum biobójczym: 1 na bazie alkoholu izopropylowego (isopropanol) na poziomie 6 (&gt;480 min) oraz 1 na bazie alkoholu etylowego (etanol) na 1 poziomie odporności potwierdzone badaniami jednostki niezależnej zgodnie z normą EN 16523-1, badania na przenikanie wirusów zgodnie z normą ASTMF 1671. Na opakowaniu powinny być umieszczone: data produkcji, termin ważności, numer serii, nazwa i adres producenta, informacje w j. polskim oraz znak CE. Wyrób medyczny Klasy I oraz środek ochrony indywidualnej Kategorii III/Typ B. Rękawice zgodne z normami EN 455 część 1,2,3,4  oraz EN 420 i EN ISO 374 część 1,2,4,5; EN 16523-1.  Pakowane po 200 szt. Rozmiary  S, M, L,XL. Wykonawca zobowiązuje się dostarczyć </t>
    </r>
    <r>
      <rPr>
        <b/>
        <sz val="9"/>
        <color indexed="8"/>
        <rFont val="Arial"/>
        <family val="2"/>
      </rPr>
      <t>uchwyty kompatybilne z opakowaniami</t>
    </r>
    <r>
      <rPr>
        <sz val="9"/>
        <color indexed="8"/>
        <rFont val="Arial"/>
        <family val="2"/>
      </rPr>
      <t xml:space="preserve"> rękawic opisanymi powyżej w ilości 50.(sztuk).</t>
    </r>
  </si>
  <si>
    <t>elektrody do stymulacji serca</t>
  </si>
  <si>
    <t>Strzykawka do pompy infuzyjnej, opaska do identyfikacji zmarłych</t>
  </si>
  <si>
    <t>Pakiet nr 37          STRZYKAWKI DO POMPY INFUZYJNEJ, OPASKI DO IDENTYFIKACJI ZMARŁYCH</t>
  </si>
  <si>
    <t>Worek na mocz o pojemności 2 litry, sterylny, posiadający: miękki dren antyzałamaniowy o długości 100 do 120 cm , zastawkę antyzwrotną zapobiegającą cofaniu moczu oraz port do pobierania próbek, poprzeczny kranik spustowy,skalowanie malejące, tylna ściana worka biała dla łatwej wizualizacji moczu. Worek o wzmocnionej wytrzymałości-wzmocnione podwójne zgrzewy, czas utrzymania min.5 dni</t>
  </si>
  <si>
    <t>Elektrody do czasowej stylulacji serca z miękkim końcem, rozmiar elektrody 5F, typ końca dystalnego - miękki, długośćczęści roboczej 120 cm</t>
  </si>
  <si>
    <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 </t>
    </r>
    <r>
      <rPr>
        <b/>
        <sz val="10"/>
        <rFont val="Arial"/>
        <family val="2"/>
      </rPr>
      <t>Wymiary 30 cm x 80 cm</t>
    </r>
  </si>
  <si>
    <t xml:space="preserve">Pakiet  nr 1  Elektrody i żele do  EKG , USG.- modyfikacja </t>
  </si>
  <si>
    <t xml:space="preserve">Pakiet nr 2 Cewniki  i dreny- modyfikacja </t>
  </si>
  <si>
    <t xml:space="preserve">Pakiet  nr 3 Dreny- modyfikacja </t>
  </si>
  <si>
    <t>Pakiet  nr 4 Dren typu Redon- modyfikacja</t>
  </si>
  <si>
    <t xml:space="preserve">Pakiet  nr 5  Igły, strzykawki, przyrządy do przetaczania płynów, krwi- modyfikacja </t>
  </si>
  <si>
    <t xml:space="preserve">Pakiet nr 7  Cewniki zewnętrzne i worki na mocz- modyfikacja </t>
  </si>
  <si>
    <t xml:space="preserve">Pakiet nr 8  Zestaw do punkcji jamy opłucnej- modyfikacja </t>
  </si>
  <si>
    <t xml:space="preserve">Pakiet nr 9   Cewniki i worki na mocz- modyfikacja </t>
  </si>
  <si>
    <t xml:space="preserve">Pakiet nr 10  Dreny 100 % silikonowe- modyfikacja </t>
  </si>
  <si>
    <t xml:space="preserve">Pakiet nr 12  Nebulizator z maską- modyfikacja </t>
  </si>
  <si>
    <t xml:space="preserve">Pakiet  nr 13  Wyroby z masy papierowej- modyfikacja </t>
  </si>
  <si>
    <t xml:space="preserve">Pakiet  nr 14   Zgłębniki (Sondy) żołądkowe - modyfikacja </t>
  </si>
  <si>
    <t xml:space="preserve">Pakiet  nr 15  System zamknięty do nawilżania typu "RespiFlo" - modyfikacja </t>
  </si>
  <si>
    <t xml:space="preserve">Pakiet  nr 16 Przedłużacz do obwodu oddechowego, wymiennik ciepła, maska krtaniowa prosta- modyfikacja </t>
  </si>
  <si>
    <t xml:space="preserve">Pakiet nr 17  Artykuły fizelinowe 1- modyfikacja </t>
  </si>
  <si>
    <t xml:space="preserve">Pakiet 18  Artykuły fizelinowe 2- modyfikacja </t>
  </si>
  <si>
    <t xml:space="preserve">Pakiet  nr 19  Filtry oddechowe- modyfikacja </t>
  </si>
  <si>
    <t xml:space="preserve">Pakiet  nr 20  Elektrody neutralne- modyfikacja </t>
  </si>
  <si>
    <t xml:space="preserve">Pakiet 21  Zamknięty system dostępu naczyniowego, kraniki i rampy (sterylne)- modfikacja </t>
  </si>
  <si>
    <t xml:space="preserve">Pakiet nr 22  Butle Redona- modyfikacja </t>
  </si>
  <si>
    <t xml:space="preserve">Pakiet  nr 23  Drenaż nadłonowy- modyfikacja </t>
  </si>
  <si>
    <t xml:space="preserve">Pakiet nr 25 Podkłady chłonne- modyfikacja </t>
  </si>
  <si>
    <t xml:space="preserve">Pakiet nr 26 Rampy- modyfikacja </t>
  </si>
  <si>
    <t xml:space="preserve">Pakiet nr 27  Filtr do respiaratora Purrinat Bennet- modyfikacja </t>
  </si>
  <si>
    <t>Pakiet nr 28     Rękawice diagnostyczne lateksowe- modyfikacja</t>
  </si>
  <si>
    <t xml:space="preserve">Pakiet nr 29  Rękawice diagnostyczne nitrylowe i rękawice diagnostyczne pasujące do uchwytów naściennych- modyfikacja </t>
  </si>
  <si>
    <t xml:space="preserve">Pakiet nr 30 Zestaw do toalety pacjenta- modyfikacja </t>
  </si>
  <si>
    <t xml:space="preserve"> Pakiet nr 32    Gąbka lecznicza Tachosil- modyfikacja </t>
  </si>
  <si>
    <t xml:space="preserve">Pakiet nr 34  ŚRODKI OCHRONY INDYWIDUALNEJ kombinezony ,ochraniacze na buty, fartuchy barierowe- modyfikacja </t>
  </si>
  <si>
    <t xml:space="preserve">Pakiet nr 35     ŚRODKI OCHRONY INDYWIDUALNEJ maski FFP2, FFP3- modyfikacja </t>
  </si>
  <si>
    <t xml:space="preserve">Pakiet nr 36      ŚRODKI OCHRONY INDYWIDUALNEJ ubrania chirurgiczne- modyfikacja </t>
  </si>
  <si>
    <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obustronną skalą, czterostronne podcięcie tłoczyska Możliwość wpisania nazwy strzykawki do pompy infuzyjnej</t>
    </r>
  </si>
  <si>
    <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obustronną skalą, czterostronne podcięcie tłoczyska Możliwość wpisania nazwy strzykawki do pompy infuzyjnej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</si>
</sst>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_-* #,##0.00\ _z_ł_-;\-* #,##0.00\ _z_ł_-;_-* \-??\ _z_ł_-;_-@_-"/>
    <numFmt numFmtId="168" formatCode="#,##0&quot; zł&quot;;[Red]\-#,##0&quot; zł&quot;"/>
    <numFmt numFmtId="169" formatCode="#,##0.00&quot; zł&quot;;[Red]\-#,##0.00&quot; zł&quot;"/>
  </numFmts>
  <fonts count="11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0"/>
      <name val="Arial CE"/>
      <family val="2"/>
    </font>
    <font>
      <u val="single"/>
      <sz val="10"/>
      <name val="Arial"/>
      <family val="2"/>
    </font>
    <font>
      <sz val="9"/>
      <name val="Arial"/>
      <family val="2"/>
    </font>
    <font>
      <sz val="13"/>
      <color indexed="60"/>
      <name val="Arial"/>
      <family val="2"/>
    </font>
    <font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1"/>
      <name val="Czcionka tekstu podstawowego"/>
      <family val="0"/>
    </font>
    <font>
      <b/>
      <sz val="16"/>
      <name val="Arial"/>
      <family val="2"/>
    </font>
    <font>
      <b/>
      <sz val="12"/>
      <color indexed="8"/>
      <name val="Arial CE"/>
      <family val="2"/>
    </font>
    <font>
      <sz val="14"/>
      <color indexed="8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"/>
      <family val="2"/>
    </font>
    <font>
      <sz val="10"/>
      <name val="Czcionka tekstu podstawowego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6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 CE"/>
      <family val="2"/>
    </font>
    <font>
      <sz val="2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CE"/>
      <family val="2"/>
    </font>
    <font>
      <b/>
      <sz val="12"/>
      <color indexed="10"/>
      <name val="Arial"/>
      <family val="2"/>
    </font>
    <font>
      <b/>
      <sz val="12"/>
      <color indexed="10"/>
      <name val="Czcionka tekstu podstawowego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zcionka tekstu podstawowego"/>
      <family val="0"/>
    </font>
    <font>
      <sz val="11"/>
      <color rgb="FFFF0000"/>
      <name val="Arial"/>
      <family val="2"/>
    </font>
    <font>
      <sz val="13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5" fillId="27" borderId="1" applyNumberFormat="0" applyAlignment="0" applyProtection="0"/>
    <xf numFmtId="9" fontId="0" fillId="0" borderId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0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 applyProtection="1">
      <alignment/>
      <protection/>
    </xf>
    <xf numFmtId="0" fontId="15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2" fontId="13" fillId="0" borderId="14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0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24" fillId="0" borderId="10" xfId="0" applyNumberFormat="1" applyFont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/>
    </xf>
    <xf numFmtId="166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7" fillId="0" borderId="0" xfId="0" applyFont="1" applyAlignment="1">
      <alignment vertical="center"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2" fontId="31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4" fontId="17" fillId="0" borderId="12" xfId="0" applyNumberFormat="1" applyFont="1" applyBorder="1" applyAlignment="1">
      <alignment horizontal="center" vertical="center"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167" fontId="18" fillId="0" borderId="10" xfId="42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Border="1" applyAlignment="1">
      <alignment horizontal="center" vertical="center" wrapText="1"/>
    </xf>
    <xf numFmtId="167" fontId="18" fillId="0" borderId="10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8" fillId="0" borderId="10" xfId="0" applyNumberFormat="1" applyFont="1" applyBorder="1" applyAlignment="1" applyProtection="1">
      <alignment/>
      <protection/>
    </xf>
    <xf numFmtId="2" fontId="18" fillId="0" borderId="14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6" xfId="44" applyFont="1" applyBorder="1" applyAlignment="1">
      <alignment vertical="top" wrapText="1"/>
      <protection/>
    </xf>
    <xf numFmtId="0" fontId="0" fillId="0" borderId="11" xfId="44" applyFont="1" applyBorder="1" applyAlignment="1">
      <alignment horizontal="center" vertical="top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5" fillId="0" borderId="10" xfId="44" applyNumberFormat="1" applyFont="1" applyBorder="1" applyAlignment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2" fontId="31" fillId="0" borderId="10" xfId="53" applyNumberFormat="1" applyFont="1" applyBorder="1" applyAlignment="1">
      <alignment horizontal="center" vertical="center"/>
      <protection/>
    </xf>
    <xf numFmtId="4" fontId="0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top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 horizontal="center" vertical="center"/>
      <protection/>
    </xf>
    <xf numFmtId="0" fontId="37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8" fillId="0" borderId="10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42" fillId="0" borderId="10" xfId="53" applyNumberFormat="1" applyFont="1" applyBorder="1" applyAlignment="1" applyProtection="1">
      <alignment horizontal="center" vertical="center"/>
      <protection/>
    </xf>
    <xf numFmtId="0" fontId="6" fillId="0" borderId="10" xfId="53" applyNumberFormat="1" applyFont="1" applyBorder="1" applyAlignment="1" applyProtection="1">
      <alignment vertical="center" wrapText="1"/>
      <protection/>
    </xf>
    <xf numFmtId="0" fontId="43" fillId="0" borderId="11" xfId="53" applyNumberFormat="1" applyFont="1" applyBorder="1" applyAlignment="1" applyProtection="1">
      <alignment/>
      <protection/>
    </xf>
    <xf numFmtId="0" fontId="6" fillId="0" borderId="11" xfId="53" applyNumberFormat="1" applyFont="1" applyBorder="1" applyAlignment="1" applyProtection="1">
      <alignment horizontal="center" vertical="center"/>
      <protection/>
    </xf>
    <xf numFmtId="0" fontId="5" fillId="0" borderId="10" xfId="53" applyNumberFormat="1" applyFont="1" applyBorder="1" applyAlignment="1" applyProtection="1">
      <alignment horizontal="center" vertical="center"/>
      <protection/>
    </xf>
    <xf numFmtId="2" fontId="6" fillId="0" borderId="11" xfId="53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167" fontId="0" fillId="0" borderId="10" xfId="42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67" fontId="0" fillId="0" borderId="10" xfId="42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4" fontId="26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6" fillId="0" borderId="10" xfId="53" applyNumberFormat="1" applyFont="1" applyBorder="1" applyAlignment="1" applyProtection="1">
      <alignment horizontal="center" vertical="center" wrapText="1"/>
      <protection/>
    </xf>
    <xf numFmtId="0" fontId="46" fillId="0" borderId="11" xfId="53" applyNumberFormat="1" applyFont="1" applyBorder="1" applyAlignment="1" applyProtection="1">
      <alignment horizontal="center" vertical="top" wrapText="1"/>
      <protection/>
    </xf>
    <xf numFmtId="0" fontId="46" fillId="0" borderId="11" xfId="53" applyNumberFormat="1" applyFont="1" applyBorder="1" applyAlignment="1" applyProtection="1">
      <alignment horizontal="center" vertical="center" wrapText="1"/>
      <protection/>
    </xf>
    <xf numFmtId="0" fontId="18" fillId="0" borderId="14" xfId="53" applyNumberFormat="1" applyFont="1" applyBorder="1" applyAlignment="1" applyProtection="1">
      <alignment horizontal="center" vertical="center"/>
      <protection/>
    </xf>
    <xf numFmtId="0" fontId="25" fillId="33" borderId="10" xfId="52" applyFont="1" applyFill="1" applyBorder="1" applyAlignment="1">
      <alignment horizontal="left" vertical="top" wrapText="1"/>
      <protection/>
    </xf>
    <xf numFmtId="0" fontId="47" fillId="0" borderId="10" xfId="53" applyNumberFormat="1" applyFont="1" applyBorder="1" applyAlignment="1" applyProtection="1">
      <alignment/>
      <protection/>
    </xf>
    <xf numFmtId="0" fontId="18" fillId="0" borderId="10" xfId="53" applyNumberFormat="1" applyFont="1" applyBorder="1" applyAlignment="1" applyProtection="1">
      <alignment horizontal="center" vertical="center"/>
      <protection/>
    </xf>
    <xf numFmtId="0" fontId="17" fillId="0" borderId="10" xfId="53" applyNumberFormat="1" applyFont="1" applyBorder="1" applyAlignment="1" applyProtection="1">
      <alignment horizontal="center" vertical="center"/>
      <protection/>
    </xf>
    <xf numFmtId="2" fontId="18" fillId="0" borderId="10" xfId="53" applyNumberFormat="1" applyFont="1" applyBorder="1" applyAlignment="1" applyProtection="1">
      <alignment horizontal="center" vertical="center"/>
      <protection/>
    </xf>
    <xf numFmtId="0" fontId="21" fillId="0" borderId="10" xfId="53" applyFont="1" applyBorder="1" applyAlignment="1">
      <alignment vertical="top" wrapText="1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8" fillId="0" borderId="10" xfId="53" applyFont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53" applyNumberFormat="1" applyFont="1" applyBorder="1" applyAlignment="1" applyProtection="1">
      <alignment horizontal="center" vertical="center"/>
      <protection/>
    </xf>
    <xf numFmtId="0" fontId="18" fillId="0" borderId="17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vertical="top" wrapText="1"/>
      <protection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top" wrapText="1"/>
      <protection/>
    </xf>
    <xf numFmtId="0" fontId="48" fillId="0" borderId="10" xfId="53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40" fillId="0" borderId="11" xfId="0" applyNumberFormat="1" applyFont="1" applyBorder="1" applyAlignment="1" applyProtection="1">
      <alignment horizontal="center" vertical="center" wrapText="1"/>
      <protection/>
    </xf>
    <xf numFmtId="0" fontId="37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 wrapText="1"/>
    </xf>
    <xf numFmtId="4" fontId="23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167" fontId="0" fillId="0" borderId="10" xfId="42" applyFill="1" applyBorder="1" applyAlignment="1" applyProtection="1">
      <alignment vertical="center" wrapText="1"/>
      <protection/>
    </xf>
    <xf numFmtId="168" fontId="1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9" fillId="0" borderId="1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7" fontId="0" fillId="0" borderId="10" xfId="42" applyFont="1" applyFill="1" applyBorder="1" applyAlignment="1" applyProtection="1">
      <alignment horizontal="center" vertical="center"/>
      <protection/>
    </xf>
    <xf numFmtId="168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169" fontId="0" fillId="0" borderId="11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6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7" fontId="0" fillId="0" borderId="12" xfId="42" applyFont="1" applyFill="1" applyBorder="1" applyAlignment="1" applyProtection="1">
      <alignment horizontal="center" vertical="center"/>
      <protection/>
    </xf>
    <xf numFmtId="0" fontId="10" fillId="0" borderId="0" xfId="44" applyFont="1" applyAlignment="1">
      <alignment vertical="center"/>
      <protection/>
    </xf>
    <xf numFmtId="0" fontId="25" fillId="0" borderId="10" xfId="44" applyFont="1" applyBorder="1" applyAlignment="1">
      <alignment horizontal="center" vertical="center"/>
      <protection/>
    </xf>
    <xf numFmtId="0" fontId="25" fillId="0" borderId="0" xfId="44" applyFont="1" applyAlignment="1">
      <alignment horizontal="center" vertical="center"/>
      <protection/>
    </xf>
    <xf numFmtId="0" fontId="0" fillId="0" borderId="10" xfId="44" applyFont="1" applyBorder="1" applyAlignment="1">
      <alignment vertical="center" wrapText="1"/>
      <protection/>
    </xf>
    <xf numFmtId="0" fontId="18" fillId="0" borderId="10" xfId="44" applyFont="1" applyBorder="1" applyAlignment="1">
      <alignment wrapText="1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17" fillId="0" borderId="10" xfId="44" applyNumberFormat="1" applyFont="1" applyBorder="1" applyAlignment="1">
      <alignment horizontal="center" vertical="center" wrapText="1"/>
      <protection/>
    </xf>
    <xf numFmtId="2" fontId="18" fillId="0" borderId="10" xfId="44" applyNumberFormat="1" applyFont="1" applyBorder="1" applyAlignment="1">
      <alignment horizontal="center" vertical="center" wrapText="1"/>
      <protection/>
    </xf>
    <xf numFmtId="2" fontId="51" fillId="0" borderId="10" xfId="53" applyNumberFormat="1" applyFont="1" applyBorder="1" applyAlignment="1" applyProtection="1">
      <alignment horizontal="center" vertical="center"/>
      <protection/>
    </xf>
    <xf numFmtId="0" fontId="18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0" xfId="44">
      <alignment/>
      <protection/>
    </xf>
    <xf numFmtId="4" fontId="17" fillId="0" borderId="10" xfId="44" applyNumberFormat="1" applyFont="1" applyBorder="1" applyAlignment="1">
      <alignment horizontal="center" vertical="center" wrapText="1"/>
      <protection/>
    </xf>
    <xf numFmtId="0" fontId="25" fillId="0" borderId="0" xfId="44" applyFont="1">
      <alignment/>
      <protection/>
    </xf>
    <xf numFmtId="0" fontId="21" fillId="0" borderId="10" xfId="53" applyFont="1" applyBorder="1" applyAlignment="1" applyProtection="1">
      <alignment horizontal="center" vertical="center" wrapText="1"/>
      <protection/>
    </xf>
    <xf numFmtId="0" fontId="21" fillId="0" borderId="10" xfId="53" applyFont="1" applyBorder="1" applyAlignment="1" applyProtection="1">
      <alignment vertic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0" fontId="17" fillId="0" borderId="10" xfId="53" applyFont="1" applyBorder="1" applyAlignment="1">
      <alignment horizontal="left" vertical="top" wrapText="1"/>
      <protection/>
    </xf>
    <xf numFmtId="0" fontId="19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42" applyNumberFormat="1" applyFont="1" applyFill="1" applyBorder="1" applyAlignment="1" applyProtection="1">
      <alignment horizontal="center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4" fontId="2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10" xfId="44" applyFont="1" applyBorder="1" applyAlignment="1">
      <alignment horizontal="center" vertical="top"/>
      <protection/>
    </xf>
    <xf numFmtId="0" fontId="25" fillId="0" borderId="10" xfId="44" applyFont="1" applyBorder="1" applyAlignment="1">
      <alignment horizontal="center" vertical="top" wrapText="1"/>
      <protection/>
    </xf>
    <xf numFmtId="0" fontId="8" fillId="0" borderId="10" xfId="44" applyFont="1" applyBorder="1" applyAlignment="1">
      <alignment horizontal="center" vertical="top" wrapText="1"/>
      <protection/>
    </xf>
    <xf numFmtId="0" fontId="48" fillId="0" borderId="10" xfId="44" applyFont="1" applyBorder="1" applyAlignment="1">
      <alignment horizontal="center" vertical="center" wrapText="1"/>
      <protection/>
    </xf>
    <xf numFmtId="2" fontId="47" fillId="0" borderId="10" xfId="53" applyNumberFormat="1" applyFont="1" applyBorder="1" applyAlignment="1" applyProtection="1">
      <alignment horizontal="center" vertical="center"/>
      <protection/>
    </xf>
    <xf numFmtId="0" fontId="8" fillId="0" borderId="10" xfId="44" applyFont="1" applyBorder="1" applyAlignment="1">
      <alignment vertical="top" wrapText="1"/>
      <protection/>
    </xf>
    <xf numFmtId="4" fontId="10" fillId="0" borderId="10" xfId="44" applyNumberFormat="1" applyFont="1" applyBorder="1" applyAlignment="1">
      <alignment horizontal="center" vertical="top" wrapText="1"/>
      <protection/>
    </xf>
    <xf numFmtId="0" fontId="25" fillId="0" borderId="11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/>
      <protection/>
    </xf>
    <xf numFmtId="0" fontId="19" fillId="0" borderId="10" xfId="0" applyFont="1" applyBorder="1" applyAlignment="1">
      <alignment vertical="center" wrapText="1"/>
    </xf>
    <xf numFmtId="0" fontId="8" fillId="0" borderId="15" xfId="44" applyFont="1" applyBorder="1" applyAlignment="1">
      <alignment horizontal="center" vertical="top" wrapText="1"/>
      <protection/>
    </xf>
    <xf numFmtId="4" fontId="10" fillId="0" borderId="10" xfId="4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6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vertical="center"/>
      <protection/>
    </xf>
    <xf numFmtId="0" fontId="19" fillId="0" borderId="10" xfId="0" applyNumberFormat="1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/>
      <protection/>
    </xf>
    <xf numFmtId="0" fontId="26" fillId="0" borderId="11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 horizontal="center" vertical="center"/>
      <protection/>
    </xf>
    <xf numFmtId="4" fontId="26" fillId="0" borderId="1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2" fontId="25" fillId="0" borderId="11" xfId="44" applyNumberFormat="1" applyFont="1" applyBorder="1" applyAlignment="1">
      <alignment horizontal="center" vertical="center" wrapText="1"/>
      <protection/>
    </xf>
    <xf numFmtId="4" fontId="25" fillId="0" borderId="11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vertical="top" wrapText="1"/>
      <protection/>
    </xf>
    <xf numFmtId="0" fontId="52" fillId="0" borderId="0" xfId="0" applyFont="1" applyAlignment="1">
      <alignment horizontal="center" vertical="center"/>
    </xf>
    <xf numFmtId="0" fontId="25" fillId="0" borderId="10" xfId="44" applyFont="1" applyBorder="1" applyAlignment="1">
      <alignment horizontal="center" vertical="center" wrapText="1"/>
      <protection/>
    </xf>
    <xf numFmtId="2" fontId="25" fillId="0" borderId="10" xfId="44" applyNumberFormat="1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vertical="center" wrapText="1"/>
      <protection/>
    </xf>
    <xf numFmtId="2" fontId="47" fillId="0" borderId="10" xfId="53" applyNumberFormat="1" applyFont="1" applyBorder="1" applyAlignment="1">
      <alignment horizontal="center" vertical="center"/>
      <protection/>
    </xf>
    <xf numFmtId="4" fontId="18" fillId="0" borderId="10" xfId="44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5" fillId="0" borderId="10" xfId="44" applyFont="1" applyBorder="1" applyAlignment="1">
      <alignment vertical="center" wrapText="1"/>
      <protection/>
    </xf>
    <xf numFmtId="0" fontId="21" fillId="0" borderId="10" xfId="44" applyFont="1" applyBorder="1" applyAlignment="1">
      <alignment horizontal="left" vertical="top" wrapText="1"/>
      <protection/>
    </xf>
    <xf numFmtId="2" fontId="51" fillId="0" borderId="10" xfId="53" applyNumberFormat="1" applyFont="1" applyBorder="1" applyAlignment="1">
      <alignment horizontal="center" vertical="center"/>
      <protection/>
    </xf>
    <xf numFmtId="0" fontId="21" fillId="0" borderId="10" xfId="44" applyFont="1" applyBorder="1" applyAlignment="1">
      <alignment vertical="top" wrapText="1"/>
      <protection/>
    </xf>
    <xf numFmtId="0" fontId="0" fillId="0" borderId="20" xfId="44" applyFont="1" applyBorder="1" applyAlignment="1">
      <alignment horizontal="center" vertical="center"/>
      <protection/>
    </xf>
    <xf numFmtId="0" fontId="0" fillId="0" borderId="10" xfId="0" applyBorder="1" applyAlignment="1">
      <alignment vertical="top"/>
    </xf>
    <xf numFmtId="0" fontId="0" fillId="0" borderId="21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horizontal="center" vertical="center" wrapText="1"/>
      <protection/>
    </xf>
    <xf numFmtId="0" fontId="17" fillId="0" borderId="11" xfId="44" applyNumberFormat="1" applyFont="1" applyBorder="1" applyAlignment="1">
      <alignment horizontal="center" vertical="center" wrapText="1"/>
      <protection/>
    </xf>
    <xf numFmtId="2" fontId="18" fillId="0" borderId="11" xfId="44" applyNumberFormat="1" applyFont="1" applyBorder="1" applyAlignment="1">
      <alignment horizontal="center" vertical="center" wrapText="1"/>
      <protection/>
    </xf>
    <xf numFmtId="0" fontId="18" fillId="0" borderId="10" xfId="44" applyFont="1" applyBorder="1" applyAlignment="1">
      <alignment vertical="top" wrapText="1"/>
      <protection/>
    </xf>
    <xf numFmtId="2" fontId="18" fillId="0" borderId="10" xfId="44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5" fillId="0" borderId="11" xfId="44" applyFont="1" applyBorder="1" applyAlignment="1">
      <alignment horizontal="center" vertical="center" wrapText="1"/>
      <protection/>
    </xf>
    <xf numFmtId="2" fontId="55" fillId="0" borderId="11" xfId="44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2" fontId="0" fillId="0" borderId="14" xfId="0" applyNumberFormat="1" applyBorder="1" applyAlignment="1">
      <alignment horizontal="center" vertical="center" wrapText="1"/>
    </xf>
    <xf numFmtId="0" fontId="101" fillId="33" borderId="10" xfId="0" applyNumberFormat="1" applyFont="1" applyFill="1" applyBorder="1" applyAlignment="1" applyProtection="1">
      <alignment horizontal="center" vertical="center" wrapText="1"/>
      <protection/>
    </xf>
    <xf numFmtId="0" fontId="102" fillId="33" borderId="10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/>
    </xf>
    <xf numFmtId="0" fontId="104" fillId="0" borderId="10" xfId="0" applyFont="1" applyBorder="1" applyAlignment="1">
      <alignment horizontal="center" vertical="center"/>
    </xf>
    <xf numFmtId="0" fontId="105" fillId="0" borderId="10" xfId="0" applyNumberFormat="1" applyFont="1" applyBorder="1" applyAlignment="1">
      <alignment horizontal="center" vertical="center"/>
    </xf>
    <xf numFmtId="166" fontId="104" fillId="0" borderId="10" xfId="0" applyNumberFormat="1" applyFont="1" applyBorder="1" applyAlignment="1">
      <alignment vertical="center"/>
    </xf>
    <xf numFmtId="166" fontId="104" fillId="0" borderId="10" xfId="0" applyNumberFormat="1" applyFont="1" applyBorder="1" applyAlignment="1">
      <alignment horizontal="center" vertical="center" wrapText="1"/>
    </xf>
    <xf numFmtId="166" fontId="104" fillId="0" borderId="10" xfId="0" applyNumberFormat="1" applyFont="1" applyBorder="1" applyAlignment="1">
      <alignment horizontal="center" vertical="center"/>
    </xf>
    <xf numFmtId="4" fontId="102" fillId="0" borderId="10" xfId="0" applyNumberFormat="1" applyFont="1" applyBorder="1" applyAlignment="1">
      <alignment horizontal="center" vertical="center"/>
    </xf>
    <xf numFmtId="0" fontId="25" fillId="0" borderId="10" xfId="53" applyFont="1" applyBorder="1" applyAlignment="1">
      <alignment horizontal="left" vertical="top" wrapText="1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1" fillId="0" borderId="10" xfId="42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5" fillId="0" borderId="11" xfId="44" applyFont="1" applyBorder="1" applyAlignment="1">
      <alignment horizontal="center" vertical="center"/>
      <protection/>
    </xf>
    <xf numFmtId="4" fontId="55" fillId="0" borderId="11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vertical="top" wrapText="1"/>
      <protection/>
    </xf>
    <xf numFmtId="0" fontId="33" fillId="0" borderId="10" xfId="44" applyFont="1" applyBorder="1" applyAlignment="1">
      <alignment horizontal="center" vertical="top" wrapText="1"/>
      <protection/>
    </xf>
    <xf numFmtId="0" fontId="33" fillId="0" borderId="10" xfId="44" applyFont="1" applyBorder="1" applyAlignment="1">
      <alignment horizontal="center" vertical="center" wrapText="1"/>
      <protection/>
    </xf>
    <xf numFmtId="0" fontId="55" fillId="0" borderId="10" xfId="44" applyNumberFormat="1" applyFont="1" applyBorder="1" applyAlignment="1">
      <alignment horizontal="center" vertical="center" wrapText="1"/>
      <protection/>
    </xf>
    <xf numFmtId="2" fontId="33" fillId="0" borderId="10" xfId="44" applyNumberFormat="1" applyFont="1" applyBorder="1" applyAlignment="1">
      <alignment horizontal="center" vertical="center" wrapText="1"/>
      <protection/>
    </xf>
    <xf numFmtId="2" fontId="60" fillId="0" borderId="10" xfId="53" applyNumberFormat="1" applyFont="1" applyBorder="1" applyAlignment="1">
      <alignment horizontal="center" vertical="center"/>
      <protection/>
    </xf>
    <xf numFmtId="4" fontId="33" fillId="0" borderId="10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vertical="top" wrapText="1"/>
      <protection/>
    </xf>
    <xf numFmtId="0" fontId="33" fillId="0" borderId="15" xfId="44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vertical="center" wrapText="1"/>
    </xf>
    <xf numFmtId="4" fontId="55" fillId="0" borderId="10" xfId="44" applyNumberFormat="1" applyFont="1" applyBorder="1" applyAlignment="1">
      <alignment horizontal="center" vertical="center" wrapText="1"/>
      <protection/>
    </xf>
    <xf numFmtId="0" fontId="16" fillId="0" borderId="23" xfId="0" applyNumberFormat="1" applyFont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vertical="center" wrapText="1"/>
    </xf>
    <xf numFmtId="0" fontId="16" fillId="0" borderId="23" xfId="0" applyNumberFormat="1" applyFont="1" applyBorder="1" applyAlignment="1" applyProtection="1">
      <alignment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2" fontId="16" fillId="0" borderId="23" xfId="0" applyNumberFormat="1" applyFont="1" applyBorder="1" applyAlignment="1" applyProtection="1">
      <alignment horizontal="center" vertical="center"/>
      <protection/>
    </xf>
    <xf numFmtId="2" fontId="18" fillId="0" borderId="23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 wrapText="1"/>
    </xf>
    <xf numFmtId="0" fontId="106" fillId="0" borderId="10" xfId="44" applyFont="1" applyBorder="1" applyAlignment="1">
      <alignment horizontal="center" vertical="center" wrapText="1"/>
      <protection/>
    </xf>
    <xf numFmtId="0" fontId="103" fillId="0" borderId="10" xfId="44" applyFont="1" applyBorder="1" applyAlignment="1">
      <alignment horizontal="center" vertical="center" wrapText="1"/>
      <protection/>
    </xf>
    <xf numFmtId="0" fontId="107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vertical="center" wrapText="1"/>
    </xf>
    <xf numFmtId="0" fontId="104" fillId="0" borderId="12" xfId="0" applyFont="1" applyBorder="1" applyAlignment="1">
      <alignment horizontal="center" vertical="center"/>
    </xf>
    <xf numFmtId="0" fontId="106" fillId="0" borderId="10" xfId="0" applyNumberFormat="1" applyFont="1" applyBorder="1" applyAlignment="1">
      <alignment horizontal="center" vertical="center" wrapText="1"/>
    </xf>
    <xf numFmtId="0" fontId="106" fillId="0" borderId="10" xfId="0" applyNumberFormat="1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53" applyNumberFormat="1" applyFont="1" applyBorder="1" applyAlignment="1" applyProtection="1">
      <alignment horizontal="center" vertical="center"/>
      <protection/>
    </xf>
    <xf numFmtId="0" fontId="106" fillId="0" borderId="10" xfId="53" applyNumberFormat="1" applyFont="1" applyBorder="1" applyAlignment="1" applyProtection="1">
      <alignment horizontal="center" vertical="center"/>
      <protection/>
    </xf>
    <xf numFmtId="0" fontId="106" fillId="0" borderId="10" xfId="53" applyFont="1" applyBorder="1" applyAlignment="1">
      <alignment horizontal="center" vertical="center" wrapText="1"/>
      <protection/>
    </xf>
    <xf numFmtId="0" fontId="106" fillId="0" borderId="10" xfId="0" applyNumberFormat="1" applyFont="1" applyBorder="1" applyAlignment="1" applyProtection="1">
      <alignment horizontal="center" vertical="center"/>
      <protection/>
    </xf>
    <xf numFmtId="0" fontId="106" fillId="0" borderId="11" xfId="0" applyNumberFormat="1" applyFont="1" applyBorder="1" applyAlignment="1" applyProtection="1">
      <alignment horizontal="center" vertical="center"/>
      <protection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25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2" xfId="44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2" fontId="25" fillId="0" borderId="22" xfId="0" applyNumberFormat="1" applyFont="1" applyBorder="1" applyAlignment="1">
      <alignment/>
    </xf>
    <xf numFmtId="0" fontId="109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109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10" fillId="0" borderId="24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0" fontId="110" fillId="0" borderId="25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29" fillId="0" borderId="22" xfId="0" applyFont="1" applyBorder="1" applyAlignment="1">
      <alignment vertical="top" wrapText="1"/>
    </xf>
    <xf numFmtId="0" fontId="110" fillId="0" borderId="12" xfId="0" applyFont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6" fillId="0" borderId="26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110" fillId="0" borderId="10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left" vertical="center"/>
      <protection/>
    </xf>
    <xf numFmtId="2" fontId="17" fillId="0" borderId="10" xfId="0" applyNumberFormat="1" applyFont="1" applyBorder="1" applyAlignment="1">
      <alignment vertical="center"/>
    </xf>
    <xf numFmtId="0" fontId="111" fillId="0" borderId="2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2" fillId="0" borderId="10" xfId="0" applyFont="1" applyBorder="1" applyAlignment="1">
      <alignment horizontal="left" vertical="center"/>
    </xf>
    <xf numFmtId="0" fontId="10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10" fillId="0" borderId="25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10" fillId="0" borderId="25" xfId="0" applyFont="1" applyBorder="1" applyAlignment="1">
      <alignment horizontal="left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>
      <alignment horizontal="justify" vertical="center"/>
    </xf>
    <xf numFmtId="0" fontId="110" fillId="0" borderId="25" xfId="0" applyNumberFormat="1" applyFont="1" applyBorder="1" applyAlignment="1" applyProtection="1">
      <alignment vertical="center"/>
      <protection/>
    </xf>
    <xf numFmtId="0" fontId="23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 wrapText="1"/>
    </xf>
    <xf numFmtId="0" fontId="110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111" fillId="0" borderId="25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102" fillId="0" borderId="25" xfId="44" applyFont="1" applyBorder="1" applyAlignment="1">
      <alignment vertical="center"/>
      <protection/>
    </xf>
    <xf numFmtId="0" fontId="17" fillId="0" borderId="10" xfId="44" applyFont="1" applyBorder="1" applyAlignment="1">
      <alignment vertical="center"/>
      <protection/>
    </xf>
    <xf numFmtId="0" fontId="110" fillId="0" borderId="27" xfId="53" applyFont="1" applyBorder="1" applyAlignment="1">
      <alignment horizontal="left" vertical="center"/>
      <protection/>
    </xf>
    <xf numFmtId="0" fontId="110" fillId="0" borderId="25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0" fontId="17" fillId="0" borderId="10" xfId="44" applyFont="1" applyBorder="1" applyAlignment="1">
      <alignment vertical="top"/>
      <protection/>
    </xf>
    <xf numFmtId="0" fontId="5" fillId="0" borderId="25" xfId="0" applyFont="1" applyBorder="1" applyAlignment="1">
      <alignment horizontal="left" vertical="center"/>
    </xf>
    <xf numFmtId="0" fontId="110" fillId="0" borderId="0" xfId="0" applyNumberFormat="1" applyFont="1" applyBorder="1" applyAlignment="1" applyProtection="1">
      <alignment vertical="center"/>
      <protection/>
    </xf>
    <xf numFmtId="0" fontId="26" fillId="0" borderId="10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>
      <alignment/>
    </xf>
    <xf numFmtId="0" fontId="5" fillId="0" borderId="25" xfId="44" applyFont="1" applyBorder="1" applyAlignment="1">
      <alignment vertical="center" wrapText="1"/>
      <protection/>
    </xf>
    <xf numFmtId="0" fontId="55" fillId="0" borderId="10" xfId="44" applyFont="1" applyBorder="1" applyAlignment="1">
      <alignment vertical="center"/>
      <protection/>
    </xf>
    <xf numFmtId="0" fontId="102" fillId="0" borderId="25" xfId="44" applyFont="1" applyBorder="1" applyAlignment="1">
      <alignment vertical="center" wrapText="1"/>
      <protection/>
    </xf>
    <xf numFmtId="0" fontId="10" fillId="0" borderId="1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75" zoomScaleNormal="75" zoomScalePageLayoutView="0" workbookViewId="0" topLeftCell="A13">
      <selection activeCell="R4" sqref="R4"/>
    </sheetView>
  </sheetViews>
  <sheetFormatPr defaultColWidth="11.00390625" defaultRowHeight="12.75"/>
  <cols>
    <col min="1" max="1" width="5.57421875" style="0" customWidth="1"/>
    <col min="2" max="2" width="57.28125" style="0" customWidth="1"/>
    <col min="3" max="3" width="12.140625" style="0" customWidth="1"/>
    <col min="4" max="4" width="10.28125" style="0" customWidth="1"/>
    <col min="5" max="5" width="11.421875" style="0" customWidth="1"/>
    <col min="6" max="6" width="9.421875" style="1" customWidth="1"/>
    <col min="7" max="7" width="10.57421875" style="0" customWidth="1"/>
    <col min="8" max="8" width="13.28125" style="0" customWidth="1"/>
    <col min="9" max="11" width="11.00390625" style="0" customWidth="1"/>
    <col min="12" max="12" width="14.7109375" style="0" customWidth="1"/>
    <col min="13" max="13" width="16.28125" style="0" customWidth="1"/>
    <col min="14" max="15" width="11.00390625" style="0" customWidth="1"/>
    <col min="16" max="16" width="11.57421875" style="0" hidden="1" customWidth="1"/>
  </cols>
  <sheetData>
    <row r="1" spans="1:14" s="2" customFormat="1" ht="39" customHeight="1">
      <c r="A1" s="450" t="s">
        <v>255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6" s="7" customFormat="1" ht="94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5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6"/>
      <c r="P2" s="7">
        <v>1.08</v>
      </c>
    </row>
    <row r="3" spans="1:15" ht="108" customHeight="1">
      <c r="A3" s="8">
        <v>1</v>
      </c>
      <c r="B3" s="9" t="s">
        <v>13</v>
      </c>
      <c r="C3" s="10"/>
      <c r="D3" s="11" t="s">
        <v>14</v>
      </c>
      <c r="E3" s="11">
        <v>150</v>
      </c>
      <c r="F3" s="12">
        <v>450</v>
      </c>
      <c r="G3" s="11">
        <v>450</v>
      </c>
      <c r="H3" s="13">
        <f aca="true" t="shared" si="0" ref="H3:H17">E3+F3+G3</f>
        <v>1050</v>
      </c>
      <c r="I3" s="14"/>
      <c r="J3" s="14"/>
      <c r="K3" s="15"/>
      <c r="L3" s="14">
        <f aca="true" t="shared" si="1" ref="L3:L17">H3*I3</f>
        <v>0</v>
      </c>
      <c r="M3" s="14">
        <f aca="true" t="shared" si="2" ref="M3:M17">J3*L3</f>
        <v>0</v>
      </c>
      <c r="O3" s="16"/>
    </row>
    <row r="4" spans="1:15" s="1" customFormat="1" ht="116.25" customHeight="1">
      <c r="A4" s="8">
        <v>2</v>
      </c>
      <c r="B4" s="9" t="s">
        <v>15</v>
      </c>
      <c r="C4" s="10"/>
      <c r="D4" s="12" t="s">
        <v>14</v>
      </c>
      <c r="E4" s="12">
        <v>160</v>
      </c>
      <c r="F4" s="12">
        <v>0</v>
      </c>
      <c r="G4" s="12">
        <v>210</v>
      </c>
      <c r="H4" s="17">
        <f t="shared" si="0"/>
        <v>370</v>
      </c>
      <c r="I4" s="18"/>
      <c r="J4" s="14"/>
      <c r="K4" s="15"/>
      <c r="L4" s="14">
        <f t="shared" si="1"/>
        <v>0</v>
      </c>
      <c r="M4" s="14">
        <f t="shared" si="2"/>
        <v>0</v>
      </c>
      <c r="N4"/>
      <c r="O4" s="16"/>
    </row>
    <row r="5" spans="1:16" ht="62.25" customHeight="1">
      <c r="A5" s="8">
        <v>3</v>
      </c>
      <c r="B5" s="9" t="s">
        <v>16</v>
      </c>
      <c r="C5" s="10"/>
      <c r="D5" s="12" t="s">
        <v>14</v>
      </c>
      <c r="E5" s="12">
        <v>0</v>
      </c>
      <c r="F5" s="380">
        <v>10</v>
      </c>
      <c r="G5" s="12">
        <v>0</v>
      </c>
      <c r="H5" s="17">
        <f t="shared" si="0"/>
        <v>10</v>
      </c>
      <c r="I5" s="14"/>
      <c r="J5" s="14"/>
      <c r="K5" s="15"/>
      <c r="L5" s="14">
        <f t="shared" si="1"/>
        <v>0</v>
      </c>
      <c r="M5" s="14">
        <f t="shared" si="2"/>
        <v>0</v>
      </c>
      <c r="N5" s="1"/>
      <c r="P5">
        <v>1.08</v>
      </c>
    </row>
    <row r="6" spans="1:16" ht="102" customHeight="1">
      <c r="A6" s="8">
        <v>4</v>
      </c>
      <c r="B6" s="19" t="s">
        <v>17</v>
      </c>
      <c r="C6" s="20"/>
      <c r="D6" s="11" t="s">
        <v>14</v>
      </c>
      <c r="E6" s="11">
        <v>10</v>
      </c>
      <c r="F6" s="12">
        <v>1</v>
      </c>
      <c r="G6" s="11">
        <v>0</v>
      </c>
      <c r="H6" s="13">
        <f t="shared" si="0"/>
        <v>11</v>
      </c>
      <c r="I6" s="21"/>
      <c r="J6" s="14"/>
      <c r="K6" s="15"/>
      <c r="L6" s="14">
        <f t="shared" si="1"/>
        <v>0</v>
      </c>
      <c r="M6" s="14">
        <f t="shared" si="2"/>
        <v>0</v>
      </c>
      <c r="P6">
        <v>1.08</v>
      </c>
    </row>
    <row r="7" spans="1:16" ht="107.25" customHeight="1">
      <c r="A7" s="8">
        <v>5</v>
      </c>
      <c r="B7" s="22" t="s">
        <v>18</v>
      </c>
      <c r="C7" s="23"/>
      <c r="D7" s="24" t="s">
        <v>19</v>
      </c>
      <c r="E7" s="24">
        <v>0</v>
      </c>
      <c r="F7" s="24">
        <v>0</v>
      </c>
      <c r="G7" s="24">
        <v>600</v>
      </c>
      <c r="H7" s="25">
        <f t="shared" si="0"/>
        <v>600</v>
      </c>
      <c r="I7" s="26"/>
      <c r="J7" s="14"/>
      <c r="K7" s="15"/>
      <c r="L7" s="14">
        <f t="shared" si="1"/>
        <v>0</v>
      </c>
      <c r="M7" s="14">
        <f t="shared" si="2"/>
        <v>0</v>
      </c>
      <c r="P7">
        <v>1.08</v>
      </c>
    </row>
    <row r="8" spans="1:13" ht="159.75" customHeight="1">
      <c r="A8" s="8">
        <v>6</v>
      </c>
      <c r="B8" s="9" t="s">
        <v>20</v>
      </c>
      <c r="C8" s="10"/>
      <c r="D8" s="12" t="s">
        <v>19</v>
      </c>
      <c r="E8" s="12">
        <v>200</v>
      </c>
      <c r="F8" s="12">
        <v>150</v>
      </c>
      <c r="G8" s="12">
        <v>0</v>
      </c>
      <c r="H8" s="17">
        <f t="shared" si="0"/>
        <v>350</v>
      </c>
      <c r="I8" s="14"/>
      <c r="J8" s="14"/>
      <c r="K8" s="15"/>
      <c r="L8" s="14">
        <f t="shared" si="1"/>
        <v>0</v>
      </c>
      <c r="M8" s="14">
        <f t="shared" si="2"/>
        <v>0</v>
      </c>
    </row>
    <row r="9" spans="1:13" ht="165" customHeight="1">
      <c r="A9" s="8">
        <v>7</v>
      </c>
      <c r="B9" s="27" t="s">
        <v>21</v>
      </c>
      <c r="C9" s="28"/>
      <c r="D9" s="29" t="s">
        <v>19</v>
      </c>
      <c r="E9" s="29">
        <v>50</v>
      </c>
      <c r="F9" s="29">
        <v>100</v>
      </c>
      <c r="G9" s="29">
        <v>0</v>
      </c>
      <c r="H9" s="30">
        <f t="shared" si="0"/>
        <v>150</v>
      </c>
      <c r="I9" s="31"/>
      <c r="J9" s="31"/>
      <c r="K9" s="32"/>
      <c r="L9" s="31">
        <f t="shared" si="1"/>
        <v>0</v>
      </c>
      <c r="M9" s="31">
        <f t="shared" si="2"/>
        <v>0</v>
      </c>
    </row>
    <row r="10" spans="1:16" s="34" customFormat="1" ht="66" customHeight="1">
      <c r="A10" s="8">
        <v>8</v>
      </c>
      <c r="B10" s="33" t="s">
        <v>22</v>
      </c>
      <c r="C10" s="33"/>
      <c r="D10" s="12" t="s">
        <v>23</v>
      </c>
      <c r="E10" s="12">
        <v>600</v>
      </c>
      <c r="F10" s="12">
        <v>0</v>
      </c>
      <c r="G10" s="12">
        <v>600</v>
      </c>
      <c r="H10" s="17">
        <f t="shared" si="0"/>
        <v>1200</v>
      </c>
      <c r="I10" s="12"/>
      <c r="J10" s="14"/>
      <c r="K10" s="15"/>
      <c r="L10" s="14">
        <f t="shared" si="1"/>
        <v>0</v>
      </c>
      <c r="M10" s="14">
        <f t="shared" si="2"/>
        <v>0</v>
      </c>
      <c r="N10"/>
      <c r="P10" s="34">
        <v>1.08</v>
      </c>
    </row>
    <row r="11" spans="1:14" s="36" customFormat="1" ht="111.75" customHeight="1">
      <c r="A11" s="35">
        <v>9</v>
      </c>
      <c r="B11" s="9" t="s">
        <v>24</v>
      </c>
      <c r="C11" s="10"/>
      <c r="D11" s="12" t="s">
        <v>14</v>
      </c>
      <c r="E11" s="12">
        <v>0</v>
      </c>
      <c r="F11" s="12">
        <v>100</v>
      </c>
      <c r="G11" s="12">
        <v>0</v>
      </c>
      <c r="H11" s="17">
        <f t="shared" si="0"/>
        <v>100</v>
      </c>
      <c r="I11" s="18"/>
      <c r="J11" s="18"/>
      <c r="K11" s="15"/>
      <c r="L11" s="18">
        <f t="shared" si="1"/>
        <v>0</v>
      </c>
      <c r="M11" s="18">
        <f t="shared" si="2"/>
        <v>0</v>
      </c>
      <c r="N11" s="1"/>
    </row>
    <row r="12" spans="1:13" ht="203.25" customHeight="1">
      <c r="A12" s="8">
        <v>10</v>
      </c>
      <c r="B12" s="37" t="s">
        <v>25</v>
      </c>
      <c r="C12" s="38"/>
      <c r="D12" s="39" t="s">
        <v>14</v>
      </c>
      <c r="E12" s="39">
        <v>5</v>
      </c>
      <c r="F12" s="39">
        <v>2</v>
      </c>
      <c r="G12" s="39">
        <v>15</v>
      </c>
      <c r="H12" s="40">
        <f t="shared" si="0"/>
        <v>22</v>
      </c>
      <c r="I12" s="41"/>
      <c r="J12" s="42"/>
      <c r="K12" s="43"/>
      <c r="L12" s="42">
        <f t="shared" si="1"/>
        <v>0</v>
      </c>
      <c r="M12" s="42">
        <f t="shared" si="2"/>
        <v>0</v>
      </c>
    </row>
    <row r="13" spans="1:13" ht="78.75" customHeight="1">
      <c r="A13" s="8">
        <v>11</v>
      </c>
      <c r="B13" s="9" t="s">
        <v>26</v>
      </c>
      <c r="C13" s="10"/>
      <c r="D13" s="12" t="s">
        <v>14</v>
      </c>
      <c r="E13" s="12">
        <v>0</v>
      </c>
      <c r="F13" s="12">
        <v>20</v>
      </c>
      <c r="G13" s="44">
        <v>5</v>
      </c>
      <c r="H13" s="17">
        <f t="shared" si="0"/>
        <v>25</v>
      </c>
      <c r="I13" s="14"/>
      <c r="J13" s="14"/>
      <c r="K13" s="15"/>
      <c r="L13" s="14">
        <f t="shared" si="1"/>
        <v>0</v>
      </c>
      <c r="M13" s="14">
        <f t="shared" si="2"/>
        <v>0</v>
      </c>
    </row>
    <row r="14" spans="1:13" ht="51" customHeight="1">
      <c r="A14" s="8">
        <v>12</v>
      </c>
      <c r="B14" s="45" t="s">
        <v>27</v>
      </c>
      <c r="C14" s="46"/>
      <c r="D14" s="47" t="s">
        <v>14</v>
      </c>
      <c r="E14" s="47">
        <v>50</v>
      </c>
      <c r="F14" s="426">
        <v>50</v>
      </c>
      <c r="G14" s="426">
        <v>170</v>
      </c>
      <c r="H14" s="48">
        <f t="shared" si="0"/>
        <v>270</v>
      </c>
      <c r="I14" s="42"/>
      <c r="J14" s="14"/>
      <c r="K14" s="15"/>
      <c r="L14" s="14">
        <f t="shared" si="1"/>
        <v>0</v>
      </c>
      <c r="M14" s="14">
        <f t="shared" si="2"/>
        <v>0</v>
      </c>
    </row>
    <row r="15" spans="1:13" ht="57.75" customHeight="1">
      <c r="A15" s="8">
        <v>13</v>
      </c>
      <c r="B15" s="45" t="s">
        <v>28</v>
      </c>
      <c r="C15" s="46"/>
      <c r="D15" s="47" t="s">
        <v>14</v>
      </c>
      <c r="E15" s="426">
        <v>250</v>
      </c>
      <c r="F15" s="426">
        <v>100</v>
      </c>
      <c r="G15" s="47">
        <v>250</v>
      </c>
      <c r="H15" s="48">
        <f t="shared" si="0"/>
        <v>600</v>
      </c>
      <c r="I15" s="42"/>
      <c r="J15" s="14"/>
      <c r="K15" s="15"/>
      <c r="L15" s="14">
        <f t="shared" si="1"/>
        <v>0</v>
      </c>
      <c r="M15" s="14">
        <f t="shared" si="2"/>
        <v>0</v>
      </c>
    </row>
    <row r="16" spans="1:13" ht="63" customHeight="1">
      <c r="A16" s="8">
        <v>14</v>
      </c>
      <c r="B16" s="49" t="s">
        <v>29</v>
      </c>
      <c r="C16" s="50"/>
      <c r="D16" s="51" t="s">
        <v>14</v>
      </c>
      <c r="E16" s="51">
        <v>30</v>
      </c>
      <c r="F16" s="51">
        <v>40</v>
      </c>
      <c r="G16" s="51">
        <v>0</v>
      </c>
      <c r="H16" s="52">
        <f t="shared" si="0"/>
        <v>70</v>
      </c>
      <c r="I16" s="53"/>
      <c r="J16" s="14"/>
      <c r="K16" s="15"/>
      <c r="L16" s="14">
        <f t="shared" si="1"/>
        <v>0</v>
      </c>
      <c r="M16" s="14">
        <f t="shared" si="2"/>
        <v>0</v>
      </c>
    </row>
    <row r="17" spans="1:13" ht="63" customHeight="1">
      <c r="A17" s="8">
        <v>15</v>
      </c>
      <c r="B17" s="9" t="s">
        <v>30</v>
      </c>
      <c r="C17" s="10"/>
      <c r="D17" s="12" t="s">
        <v>14</v>
      </c>
      <c r="E17" s="12">
        <v>0</v>
      </c>
      <c r="F17" s="12">
        <v>15</v>
      </c>
      <c r="G17" s="12">
        <v>0</v>
      </c>
      <c r="H17" s="17">
        <f t="shared" si="0"/>
        <v>15</v>
      </c>
      <c r="I17" s="14"/>
      <c r="J17" s="14"/>
      <c r="K17" s="15"/>
      <c r="L17" s="14">
        <f t="shared" si="1"/>
        <v>0</v>
      </c>
      <c r="M17" s="14">
        <f t="shared" si="2"/>
        <v>0</v>
      </c>
    </row>
    <row r="18" spans="1:14" s="7" customFormat="1" ht="33.75" customHeight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54">
        <f>SUM(L3:L17)</f>
        <v>0</v>
      </c>
      <c r="M18" s="54">
        <f>SUM(M3:M17)</f>
        <v>0</v>
      </c>
      <c r="N18" s="55"/>
    </row>
  </sheetData>
  <sheetProtection selectLockedCells="1" selectUnlockedCells="1"/>
  <mergeCells count="2">
    <mergeCell ref="A1:N1"/>
    <mergeCell ref="A18:K18"/>
  </mergeCells>
  <printOptions/>
  <pageMargins left="0.7875" right="0.7875" top="1.025" bottom="1.025" header="0.7875" footer="0.7875"/>
  <pageSetup fitToHeight="0" fitToWidth="1" horizontalDpi="600" verticalDpi="600" orientation="landscape" paperSize="9" scale="60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421875" style="0" customWidth="1"/>
    <col min="2" max="2" width="43.00390625" style="0" customWidth="1"/>
    <col min="3" max="3" width="9.00390625" style="0" customWidth="1"/>
    <col min="4" max="4" width="6.421875" style="0" customWidth="1"/>
    <col min="5" max="5" width="9.00390625" style="0" customWidth="1"/>
    <col min="6" max="6" width="8.28125" style="1" customWidth="1"/>
    <col min="7" max="7" width="9.00390625" style="1" customWidth="1"/>
    <col min="8" max="8" width="8.28125" style="0" customWidth="1"/>
    <col min="9" max="11" width="9.00390625" style="0" customWidth="1"/>
    <col min="12" max="12" width="11.28125" style="0" customWidth="1"/>
    <col min="13" max="13" width="13.7109375" style="0" customWidth="1"/>
  </cols>
  <sheetData>
    <row r="1" spans="1:13" s="7" customFormat="1" ht="35.25" customHeight="1">
      <c r="A1" s="457" t="s">
        <v>263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78.75">
      <c r="A2" s="166" t="s">
        <v>0</v>
      </c>
      <c r="B2" s="166" t="s">
        <v>1</v>
      </c>
      <c r="C2" s="167" t="s">
        <v>2</v>
      </c>
      <c r="D2" s="166" t="s">
        <v>3</v>
      </c>
      <c r="E2" s="166" t="s">
        <v>4</v>
      </c>
      <c r="F2" s="166" t="s">
        <v>5</v>
      </c>
      <c r="G2" s="166" t="s">
        <v>6</v>
      </c>
      <c r="H2" s="166" t="s">
        <v>7</v>
      </c>
      <c r="I2" s="166" t="s">
        <v>8</v>
      </c>
      <c r="J2" s="166" t="s">
        <v>9</v>
      </c>
      <c r="K2" s="166" t="s">
        <v>10</v>
      </c>
      <c r="L2" s="166" t="s">
        <v>11</v>
      </c>
      <c r="M2" s="166" t="s">
        <v>12</v>
      </c>
    </row>
    <row r="3" spans="1:16" s="1" customFormat="1" ht="67.5" customHeight="1">
      <c r="A3" s="142">
        <v>1</v>
      </c>
      <c r="B3" s="168" t="s">
        <v>102</v>
      </c>
      <c r="C3" s="169"/>
      <c r="D3" s="132" t="s">
        <v>33</v>
      </c>
      <c r="E3" s="170">
        <v>600</v>
      </c>
      <c r="F3" s="428">
        <v>200</v>
      </c>
      <c r="G3" s="170">
        <v>250</v>
      </c>
      <c r="H3" s="171">
        <f>E3+F3+G3</f>
        <v>1050</v>
      </c>
      <c r="I3" s="132"/>
      <c r="J3" s="132"/>
      <c r="K3" s="144"/>
      <c r="L3" s="132">
        <f>H3*I3</f>
        <v>0</v>
      </c>
      <c r="M3" s="132">
        <f>J3*L3</f>
        <v>0</v>
      </c>
      <c r="P3" s="172"/>
    </row>
    <row r="4" spans="1:16" ht="54.75" customHeight="1">
      <c r="A4" s="87">
        <v>2</v>
      </c>
      <c r="B4" s="168" t="s">
        <v>103</v>
      </c>
      <c r="C4" s="173"/>
      <c r="D4" s="144" t="s">
        <v>33</v>
      </c>
      <c r="E4" s="170">
        <v>150</v>
      </c>
      <c r="F4" s="427">
        <v>20</v>
      </c>
      <c r="G4" s="142">
        <v>60</v>
      </c>
      <c r="H4" s="101">
        <f>E4+F4+G4</f>
        <v>230</v>
      </c>
      <c r="I4" s="102"/>
      <c r="J4" s="132"/>
      <c r="K4" s="144"/>
      <c r="L4" s="132">
        <f>H4*I4</f>
        <v>0</v>
      </c>
      <c r="M4" s="132">
        <f>J4*L4</f>
        <v>0</v>
      </c>
      <c r="N4" s="174"/>
      <c r="P4" s="175"/>
    </row>
    <row r="5" spans="1:13" s="176" customFormat="1" ht="30" customHeight="1">
      <c r="A5" s="473" t="s">
        <v>44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104">
        <f>SUM(L3:L4)</f>
        <v>0</v>
      </c>
      <c r="M5" s="104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zoomScale="90" zoomScaleNormal="90" zoomScalePageLayoutView="0" workbookViewId="0" topLeftCell="A1">
      <selection activeCell="K15" sqref="K15"/>
    </sheetView>
  </sheetViews>
  <sheetFormatPr defaultColWidth="9.00390625" defaultRowHeight="12.75"/>
  <cols>
    <col min="1" max="1" width="5.28125" style="0" customWidth="1"/>
    <col min="2" max="2" width="44.00390625" style="0" customWidth="1"/>
    <col min="3" max="3" width="9.7109375" style="0" customWidth="1"/>
    <col min="4" max="4" width="11.28125" style="0" customWidth="1"/>
    <col min="5" max="5" width="8.57421875" style="0" customWidth="1"/>
    <col min="6" max="6" width="8.7109375" style="1" customWidth="1"/>
    <col min="7" max="7" width="8.00390625" style="1" customWidth="1"/>
    <col min="8" max="8" width="11.8515625" style="0" customWidth="1"/>
    <col min="9" max="9" width="11.28125" style="0" customWidth="1"/>
    <col min="10" max="10" width="8.57421875" style="0" customWidth="1"/>
    <col min="11" max="12" width="13.00390625" style="0" customWidth="1"/>
    <col min="13" max="13" width="16.140625" style="0" customWidth="1"/>
  </cols>
  <sheetData>
    <row r="1" spans="1:14" s="34" customFormat="1" ht="34.5" customHeight="1">
      <c r="A1" s="474" t="s">
        <v>246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124"/>
    </row>
    <row r="2" spans="1:14" ht="82.5" customHeight="1">
      <c r="A2" s="375" t="s">
        <v>0</v>
      </c>
      <c r="B2" s="375" t="s">
        <v>1</v>
      </c>
      <c r="C2" s="376" t="s">
        <v>2</v>
      </c>
      <c r="D2" s="375" t="s">
        <v>3</v>
      </c>
      <c r="E2" s="375" t="s">
        <v>4</v>
      </c>
      <c r="F2" s="375" t="s">
        <v>5</v>
      </c>
      <c r="G2" s="375" t="s">
        <v>6</v>
      </c>
      <c r="H2" s="375" t="s">
        <v>7</v>
      </c>
      <c r="I2" s="375" t="s">
        <v>8</v>
      </c>
      <c r="J2" s="375" t="s">
        <v>9</v>
      </c>
      <c r="K2" s="375" t="s">
        <v>10</v>
      </c>
      <c r="L2" s="375" t="s">
        <v>11</v>
      </c>
      <c r="M2" s="375" t="s">
        <v>12</v>
      </c>
      <c r="N2" s="103"/>
    </row>
    <row r="3" spans="1:18" s="103" customFormat="1" ht="142.5" customHeight="1">
      <c r="A3" s="377">
        <v>1</v>
      </c>
      <c r="B3" s="378" t="s">
        <v>253</v>
      </c>
      <c r="C3" s="379"/>
      <c r="D3" s="380" t="s">
        <v>33</v>
      </c>
      <c r="E3" s="380">
        <v>0</v>
      </c>
      <c r="F3" s="380">
        <v>0</v>
      </c>
      <c r="G3" s="380">
        <v>10</v>
      </c>
      <c r="H3" s="381">
        <f>E3+F3+G3</f>
        <v>10</v>
      </c>
      <c r="I3" s="382"/>
      <c r="J3" s="382"/>
      <c r="K3" s="383"/>
      <c r="L3" s="382">
        <f>H3*I3</f>
        <v>0</v>
      </c>
      <c r="M3" s="384">
        <f>J3*L3</f>
        <v>0</v>
      </c>
      <c r="N3" s="475"/>
      <c r="O3" s="475"/>
      <c r="P3" s="475"/>
      <c r="Q3" s="475"/>
      <c r="R3" s="475"/>
    </row>
    <row r="4" spans="1:14" ht="29.25" customHeight="1">
      <c r="A4" s="476" t="s">
        <v>44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385">
        <f>SUM(L3:L3)</f>
        <v>0</v>
      </c>
      <c r="M4" s="385">
        <f>SUM(M3:M3)</f>
        <v>0</v>
      </c>
      <c r="N4" s="103"/>
    </row>
  </sheetData>
  <sheetProtection selectLockedCells="1" selectUnlockedCells="1"/>
  <mergeCells count="3">
    <mergeCell ref="A1:M1"/>
    <mergeCell ref="N3:R3"/>
    <mergeCell ref="A4:K4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7">
      <selection activeCell="O3" sqref="O3"/>
    </sheetView>
  </sheetViews>
  <sheetFormatPr defaultColWidth="9.00390625" defaultRowHeight="12.75"/>
  <cols>
    <col min="1" max="1" width="4.7109375" style="0" customWidth="1"/>
    <col min="2" max="2" width="57.57421875" style="0" customWidth="1"/>
    <col min="3" max="3" width="9.00390625" style="0" customWidth="1"/>
    <col min="4" max="4" width="7.00390625" style="0" customWidth="1"/>
    <col min="5" max="5" width="6.57421875" style="0" customWidth="1"/>
    <col min="6" max="6" width="8.7109375" style="1" customWidth="1"/>
    <col min="7" max="7" width="7.57421875" style="0" customWidth="1"/>
    <col min="8" max="9" width="9.00390625" style="0" customWidth="1"/>
    <col min="10" max="10" width="11.57421875" style="0" customWidth="1"/>
    <col min="11" max="11" width="9.00390625" style="0" customWidth="1"/>
    <col min="12" max="12" width="13.28125" style="0" customWidth="1"/>
    <col min="13" max="13" width="16.7109375" style="0" customWidth="1"/>
  </cols>
  <sheetData>
    <row r="1" spans="1:13" s="178" customFormat="1" ht="36" customHeight="1">
      <c r="A1" s="477" t="s">
        <v>264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ht="105" customHeight="1">
      <c r="A2" s="179" t="s">
        <v>0</v>
      </c>
      <c r="B2" s="179" t="s">
        <v>1</v>
      </c>
      <c r="C2" s="167" t="s">
        <v>2</v>
      </c>
      <c r="D2" s="179" t="s">
        <v>3</v>
      </c>
      <c r="E2" s="179" t="s">
        <v>4</v>
      </c>
      <c r="F2" s="166" t="s">
        <v>5</v>
      </c>
      <c r="G2" s="179" t="s">
        <v>6</v>
      </c>
      <c r="H2" s="179" t="s">
        <v>7</v>
      </c>
      <c r="I2" s="179" t="s">
        <v>8</v>
      </c>
      <c r="J2" s="179" t="s">
        <v>9</v>
      </c>
      <c r="K2" s="179" t="s">
        <v>10</v>
      </c>
      <c r="L2" s="179" t="s">
        <v>11</v>
      </c>
      <c r="M2" s="179" t="s">
        <v>12</v>
      </c>
    </row>
    <row r="3" spans="1:13" s="94" customFormat="1" ht="277.5" customHeight="1">
      <c r="A3" s="180">
        <v>1</v>
      </c>
      <c r="B3" s="181" t="s">
        <v>104</v>
      </c>
      <c r="C3" s="182"/>
      <c r="D3" s="183" t="s">
        <v>33</v>
      </c>
      <c r="E3" s="184">
        <v>800</v>
      </c>
      <c r="F3" s="429">
        <v>300</v>
      </c>
      <c r="G3" s="429">
        <v>1250</v>
      </c>
      <c r="H3" s="185">
        <f>E3+F3+G3</f>
        <v>2350</v>
      </c>
      <c r="I3" s="186"/>
      <c r="J3" s="187"/>
      <c r="K3" s="188"/>
      <c r="L3" s="187">
        <f>H3*I3</f>
        <v>0</v>
      </c>
      <c r="M3" s="187">
        <f>J3*L3</f>
        <v>0</v>
      </c>
    </row>
    <row r="4" spans="1:13" ht="66.75" customHeight="1">
      <c r="A4" s="189">
        <v>2</v>
      </c>
      <c r="B4" s="190" t="s">
        <v>105</v>
      </c>
      <c r="C4" s="191"/>
      <c r="D4" s="192" t="s">
        <v>33</v>
      </c>
      <c r="E4" s="192">
        <v>0</v>
      </c>
      <c r="F4" s="430">
        <v>300</v>
      </c>
      <c r="G4" s="192">
        <v>0</v>
      </c>
      <c r="H4" s="193">
        <f>SUM(E4:G4)</f>
        <v>300</v>
      </c>
      <c r="I4" s="194"/>
      <c r="J4" s="187"/>
      <c r="K4" s="188"/>
      <c r="L4" s="187">
        <f>H4*I4</f>
        <v>0</v>
      </c>
      <c r="M4" s="187">
        <f>J4*L4</f>
        <v>0</v>
      </c>
    </row>
    <row r="5" spans="1:13" s="195" customFormat="1" ht="47.25" customHeight="1">
      <c r="A5" s="478" t="s">
        <v>44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177">
        <f>SUM(L3:L4)</f>
        <v>0</v>
      </c>
      <c r="M5" s="177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7">
      <selection activeCell="N3" sqref="N3:S6"/>
    </sheetView>
  </sheetViews>
  <sheetFormatPr defaultColWidth="9.00390625" defaultRowHeight="12.75"/>
  <cols>
    <col min="1" max="1" width="3.7109375" style="0" customWidth="1"/>
    <col min="2" max="2" width="36.57421875" style="0" customWidth="1"/>
    <col min="3" max="4" width="9.00390625" style="0" customWidth="1"/>
    <col min="5" max="5" width="6.8515625" style="0" customWidth="1"/>
    <col min="6" max="6" width="7.710937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1.42187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6" customFormat="1" ht="31.5" customHeight="1">
      <c r="A1" s="479" t="s">
        <v>265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06" customFormat="1" ht="57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9" ht="74.25" customHeight="1">
      <c r="A3" s="107">
        <v>1</v>
      </c>
      <c r="B3" s="196" t="s">
        <v>106</v>
      </c>
      <c r="C3" s="108"/>
      <c r="D3" s="107" t="s">
        <v>23</v>
      </c>
      <c r="E3" s="107">
        <v>0</v>
      </c>
      <c r="F3" s="83">
        <v>0</v>
      </c>
      <c r="G3" s="111">
        <v>500</v>
      </c>
      <c r="H3" s="91">
        <f>E3+F3+G3</f>
        <v>500</v>
      </c>
      <c r="I3" s="109"/>
      <c r="J3" s="109"/>
      <c r="K3" s="197"/>
      <c r="L3" s="109">
        <f>H3*I3</f>
        <v>0</v>
      </c>
      <c r="M3" s="109">
        <f>J3*L3</f>
        <v>0</v>
      </c>
      <c r="N3" s="480"/>
      <c r="O3" s="480"/>
      <c r="P3" s="480"/>
      <c r="Q3" s="480"/>
      <c r="R3" s="480"/>
      <c r="S3" s="480"/>
    </row>
    <row r="4" spans="1:19" ht="69" customHeight="1">
      <c r="A4" s="107">
        <v>2</v>
      </c>
      <c r="B4" s="196" t="s">
        <v>107</v>
      </c>
      <c r="C4" s="108"/>
      <c r="D4" s="107" t="s">
        <v>23</v>
      </c>
      <c r="E4" s="107">
        <v>0</v>
      </c>
      <c r="F4" s="83">
        <v>0</v>
      </c>
      <c r="G4" s="111">
        <v>3000</v>
      </c>
      <c r="H4" s="91">
        <f>E4+F4+G4</f>
        <v>3000</v>
      </c>
      <c r="I4" s="109"/>
      <c r="J4" s="109"/>
      <c r="K4" s="197"/>
      <c r="L4" s="109">
        <f>H4*I4</f>
        <v>0</v>
      </c>
      <c r="M4" s="109">
        <f>J4*L4</f>
        <v>0</v>
      </c>
      <c r="N4" s="480"/>
      <c r="O4" s="480"/>
      <c r="P4" s="480"/>
      <c r="Q4" s="480"/>
      <c r="R4" s="480"/>
      <c r="S4" s="480"/>
    </row>
    <row r="5" spans="1:19" s="103" customFormat="1" ht="138.75" customHeight="1">
      <c r="A5" s="198">
        <v>3</v>
      </c>
      <c r="B5" s="134" t="s">
        <v>108</v>
      </c>
      <c r="C5" s="113"/>
      <c r="D5" s="83" t="s">
        <v>23</v>
      </c>
      <c r="E5" s="83">
        <v>0</v>
      </c>
      <c r="F5" s="83">
        <v>1000</v>
      </c>
      <c r="G5" s="111">
        <v>4500</v>
      </c>
      <c r="H5" s="91">
        <f>E5+F5+G5</f>
        <v>5500</v>
      </c>
      <c r="I5" s="114"/>
      <c r="J5" s="109"/>
      <c r="K5" s="197"/>
      <c r="L5" s="109">
        <f>H5*I5</f>
        <v>0</v>
      </c>
      <c r="M5" s="109">
        <f>J5*L5</f>
        <v>0</v>
      </c>
      <c r="N5" s="480"/>
      <c r="O5" s="480"/>
      <c r="P5" s="480"/>
      <c r="Q5" s="480"/>
      <c r="R5" s="480"/>
      <c r="S5" s="480"/>
    </row>
    <row r="6" spans="1:19" s="133" customFormat="1" ht="110.25" customHeight="1">
      <c r="A6" s="83">
        <v>4</v>
      </c>
      <c r="B6" s="199" t="s">
        <v>109</v>
      </c>
      <c r="C6" s="113"/>
      <c r="D6" s="83" t="s">
        <v>23</v>
      </c>
      <c r="E6" s="83">
        <v>0</v>
      </c>
      <c r="F6" s="83">
        <v>1500</v>
      </c>
      <c r="G6" s="111">
        <v>5000</v>
      </c>
      <c r="H6" s="91">
        <f>E6+F6+G6</f>
        <v>6500</v>
      </c>
      <c r="I6" s="114"/>
      <c r="J6" s="114"/>
      <c r="K6" s="200"/>
      <c r="L6" s="114">
        <f>H6*I6</f>
        <v>0</v>
      </c>
      <c r="M6" s="114">
        <f>J6*L6</f>
        <v>0</v>
      </c>
      <c r="N6" s="480"/>
      <c r="O6" s="480"/>
      <c r="P6" s="480"/>
      <c r="Q6" s="480"/>
      <c r="R6" s="480"/>
      <c r="S6" s="480"/>
    </row>
    <row r="7" spans="1:13" ht="41.25" customHeight="1">
      <c r="A7" s="481" t="s">
        <v>44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201">
        <f>SUM(L3:L6)</f>
        <v>0</v>
      </c>
      <c r="M7" s="201">
        <f>SUM(M3:M6)</f>
        <v>0</v>
      </c>
    </row>
  </sheetData>
  <sheetProtection selectLockedCells="1" selectUnlockedCells="1"/>
  <mergeCells count="3">
    <mergeCell ref="A1:M1"/>
    <mergeCell ref="N3:S6"/>
    <mergeCell ref="A7:K7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P3" sqref="P3"/>
    </sheetView>
  </sheetViews>
  <sheetFormatPr defaultColWidth="9.00390625" defaultRowHeight="12.75"/>
  <cols>
    <col min="1" max="1" width="6.00390625" style="0" customWidth="1"/>
    <col min="2" max="2" width="27.7109375" style="0" customWidth="1"/>
    <col min="3" max="3" width="9.00390625" style="0" customWidth="1"/>
    <col min="4" max="4" width="6.140625" style="0" customWidth="1"/>
    <col min="5" max="5" width="7.8515625" style="0" customWidth="1"/>
    <col min="6" max="6" width="7.7109375" style="1" customWidth="1"/>
    <col min="7" max="7" width="7.421875" style="1" customWidth="1"/>
    <col min="8" max="8" width="9.00390625" style="0" customWidth="1"/>
    <col min="9" max="9" width="10.7109375" style="0" customWidth="1"/>
    <col min="10" max="10" width="11.71093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6" customFormat="1" ht="31.5" customHeight="1">
      <c r="A1" s="479" t="s">
        <v>266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06" customFormat="1" ht="57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3" s="1" customFormat="1" ht="210.75" customHeight="1">
      <c r="A3" s="83">
        <v>1</v>
      </c>
      <c r="B3" s="202" t="s">
        <v>110</v>
      </c>
      <c r="C3" s="113"/>
      <c r="D3" s="83" t="s">
        <v>23</v>
      </c>
      <c r="E3" s="83">
        <v>0</v>
      </c>
      <c r="F3" s="419">
        <v>20</v>
      </c>
      <c r="G3" s="83">
        <v>600</v>
      </c>
      <c r="H3" s="91">
        <f>E3+F3+G3</f>
        <v>620</v>
      </c>
      <c r="I3" s="114"/>
      <c r="J3" s="114"/>
      <c r="K3" s="200"/>
      <c r="L3" s="114">
        <f>H3*I3</f>
        <v>0</v>
      </c>
      <c r="M3" s="114">
        <f>J3*L3</f>
        <v>0</v>
      </c>
    </row>
    <row r="4" spans="1:15" ht="168.75" customHeight="1">
      <c r="A4" s="107">
        <v>2</v>
      </c>
      <c r="B4" s="202" t="s">
        <v>111</v>
      </c>
      <c r="C4" s="108"/>
      <c r="D4" s="107" t="s">
        <v>23</v>
      </c>
      <c r="E4" s="107">
        <v>0</v>
      </c>
      <c r="F4" s="419">
        <v>20</v>
      </c>
      <c r="G4" s="83">
        <v>800</v>
      </c>
      <c r="H4" s="91">
        <f>E4+F4+G4</f>
        <v>820</v>
      </c>
      <c r="I4" s="109"/>
      <c r="J4" s="114"/>
      <c r="K4" s="200"/>
      <c r="L4" s="114">
        <f>H4*I4</f>
        <v>0</v>
      </c>
      <c r="M4" s="114">
        <f>J4*L4</f>
        <v>0</v>
      </c>
      <c r="O4">
        <v>1.08</v>
      </c>
    </row>
    <row r="5" spans="1:15" ht="199.5" customHeight="1">
      <c r="A5" s="107">
        <v>3</v>
      </c>
      <c r="B5" s="202" t="s">
        <v>112</v>
      </c>
      <c r="C5" s="108"/>
      <c r="D5" s="107" t="s">
        <v>23</v>
      </c>
      <c r="E5" s="107">
        <v>0</v>
      </c>
      <c r="F5" s="419">
        <v>20</v>
      </c>
      <c r="G5" s="83">
        <v>300</v>
      </c>
      <c r="H5" s="91">
        <f>E5+F5+G5</f>
        <v>320</v>
      </c>
      <c r="I5" s="109"/>
      <c r="J5" s="114"/>
      <c r="K5" s="200"/>
      <c r="L5" s="114">
        <f>H5*I5</f>
        <v>0</v>
      </c>
      <c r="M5" s="114">
        <f>J5*L5</f>
        <v>0</v>
      </c>
      <c r="O5">
        <v>1.08</v>
      </c>
    </row>
    <row r="6" spans="1:13" s="133" customFormat="1" ht="26.25" customHeight="1">
      <c r="A6" s="481" t="s">
        <v>44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201">
        <f>SUM(L3:L5)</f>
        <v>0</v>
      </c>
      <c r="M6" s="20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4">
      <selection activeCell="T3" sqref="T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6" customFormat="1" ht="31.5" customHeight="1">
      <c r="A1" s="479" t="s">
        <v>267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06" customFormat="1" ht="57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5" ht="228.75" customHeight="1">
      <c r="A3" s="107">
        <v>1</v>
      </c>
      <c r="B3" s="123" t="s">
        <v>113</v>
      </c>
      <c r="C3" s="108"/>
      <c r="D3" s="107" t="s">
        <v>23</v>
      </c>
      <c r="E3" s="107">
        <v>0</v>
      </c>
      <c r="F3" s="83">
        <v>0</v>
      </c>
      <c r="G3" s="419">
        <v>1500</v>
      </c>
      <c r="H3" s="91">
        <f>E3+F3+G3</f>
        <v>1500</v>
      </c>
      <c r="I3" s="109"/>
      <c r="J3" s="109"/>
      <c r="K3" s="197"/>
      <c r="L3" s="109">
        <f>H3*I3</f>
        <v>0</v>
      </c>
      <c r="M3" s="109">
        <f>J3*L3</f>
        <v>0</v>
      </c>
      <c r="O3">
        <v>1.08</v>
      </c>
    </row>
    <row r="4" spans="1:13" s="133" customFormat="1" ht="26.25" customHeight="1">
      <c r="A4" s="481" t="s">
        <v>44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201">
        <f>SUM(L3:L3)</f>
        <v>0</v>
      </c>
      <c r="M4" s="201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7">
      <selection activeCell="Q3" sqref="Q3"/>
    </sheetView>
  </sheetViews>
  <sheetFormatPr defaultColWidth="9.00390625" defaultRowHeight="12.75"/>
  <cols>
    <col min="1" max="1" width="6.7109375" style="0" customWidth="1"/>
    <col min="2" max="2" width="45.2812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1.7109375" style="0" customWidth="1"/>
    <col min="10" max="10" width="11.4218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6" customFormat="1" ht="31.5" customHeight="1">
      <c r="A1" s="479" t="s">
        <v>268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06" customFormat="1" ht="57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5" ht="216" customHeight="1">
      <c r="A3" s="107">
        <v>1</v>
      </c>
      <c r="B3" s="123" t="s">
        <v>114</v>
      </c>
      <c r="C3" s="113"/>
      <c r="D3" s="83" t="s">
        <v>23</v>
      </c>
      <c r="E3" s="83">
        <v>0</v>
      </c>
      <c r="F3" s="83">
        <v>0</v>
      </c>
      <c r="G3" s="419">
        <v>200</v>
      </c>
      <c r="H3" s="91">
        <f>E3+F3+G3</f>
        <v>200</v>
      </c>
      <c r="I3" s="114"/>
      <c r="J3" s="114"/>
      <c r="K3" s="200"/>
      <c r="L3" s="114">
        <f>H3*I3</f>
        <v>0</v>
      </c>
      <c r="M3" s="114">
        <f>J3*L3</f>
        <v>0</v>
      </c>
      <c r="O3">
        <v>1.08</v>
      </c>
    </row>
    <row r="4" spans="1:15" ht="210" customHeight="1">
      <c r="A4" s="107">
        <v>2</v>
      </c>
      <c r="B4" s="203" t="s">
        <v>115</v>
      </c>
      <c r="C4" s="204"/>
      <c r="D4" s="204" t="s">
        <v>23</v>
      </c>
      <c r="E4" s="204">
        <v>0</v>
      </c>
      <c r="F4" s="205">
        <v>0</v>
      </c>
      <c r="G4" s="204">
        <v>400</v>
      </c>
      <c r="H4" s="105">
        <v>400</v>
      </c>
      <c r="I4" s="204"/>
      <c r="J4" s="114"/>
      <c r="K4" s="200"/>
      <c r="L4" s="114">
        <f>H4*I4</f>
        <v>0</v>
      </c>
      <c r="M4" s="114">
        <f>J4*L4</f>
        <v>0</v>
      </c>
      <c r="O4">
        <v>1.08</v>
      </c>
    </row>
    <row r="5" spans="1:13" ht="171" customHeight="1">
      <c r="A5" s="204">
        <v>3</v>
      </c>
      <c r="B5" s="123" t="s">
        <v>116</v>
      </c>
      <c r="C5" s="108"/>
      <c r="D5" s="107" t="s">
        <v>23</v>
      </c>
      <c r="E5" s="107">
        <v>0</v>
      </c>
      <c r="F5" s="83">
        <v>0</v>
      </c>
      <c r="G5" s="419">
        <v>200</v>
      </c>
      <c r="H5" s="91">
        <f>E5+F5+G5</f>
        <v>200</v>
      </c>
      <c r="I5" s="109"/>
      <c r="J5" s="114"/>
      <c r="K5" s="200"/>
      <c r="L5" s="114">
        <f>H5*I5</f>
        <v>0</v>
      </c>
      <c r="M5" s="114">
        <f>J5*L5</f>
        <v>0</v>
      </c>
    </row>
    <row r="6" spans="1:13" ht="137.25" customHeight="1">
      <c r="A6" s="107">
        <v>4</v>
      </c>
      <c r="B6" s="123" t="s">
        <v>117</v>
      </c>
      <c r="C6" s="108"/>
      <c r="D6" s="107" t="s">
        <v>23</v>
      </c>
      <c r="E6" s="107">
        <v>0</v>
      </c>
      <c r="F6" s="83">
        <v>0</v>
      </c>
      <c r="G6" s="419">
        <v>1000</v>
      </c>
      <c r="H6" s="91">
        <f>E6+F6+G6</f>
        <v>1000</v>
      </c>
      <c r="I6" s="109"/>
      <c r="J6" s="114"/>
      <c r="K6" s="200"/>
      <c r="L6" s="114">
        <f>H6*I6</f>
        <v>0</v>
      </c>
      <c r="M6" s="114">
        <f>J6*L6</f>
        <v>0</v>
      </c>
    </row>
    <row r="7" spans="1:15" s="1" customFormat="1" ht="150.75" customHeight="1">
      <c r="A7" s="83">
        <v>5</v>
      </c>
      <c r="B7" s="123" t="s">
        <v>118</v>
      </c>
      <c r="C7" s="108"/>
      <c r="D7" s="107" t="s">
        <v>23</v>
      </c>
      <c r="E7" s="107">
        <v>0</v>
      </c>
      <c r="F7" s="83">
        <v>0</v>
      </c>
      <c r="G7" s="419">
        <v>400</v>
      </c>
      <c r="H7" s="91">
        <f>E7+F7+G7</f>
        <v>400</v>
      </c>
      <c r="I7" s="109"/>
      <c r="J7" s="114"/>
      <c r="K7" s="200"/>
      <c r="L7" s="114">
        <f>H7*I7</f>
        <v>0</v>
      </c>
      <c r="M7" s="114">
        <f>J7*L7</f>
        <v>0</v>
      </c>
      <c r="O7" s="1">
        <v>1.08</v>
      </c>
    </row>
    <row r="8" spans="1:13" s="133" customFormat="1" ht="26.25" customHeight="1">
      <c r="A8" s="481" t="s">
        <v>44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201">
        <f>SUM(L3:L7)</f>
        <v>0</v>
      </c>
      <c r="M8" s="201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28125" style="0" customWidth="1"/>
    <col min="2" max="2" width="52.421875" style="0" customWidth="1"/>
    <col min="3" max="3" width="13.00390625" style="0" customWidth="1"/>
    <col min="4" max="4" width="7.8515625" style="0" customWidth="1"/>
    <col min="5" max="5" width="8.8515625" style="0" customWidth="1"/>
    <col min="6" max="6" width="8.57421875" style="1" customWidth="1"/>
    <col min="7" max="7" width="10.00390625" style="1" customWidth="1"/>
    <col min="8" max="8" width="7.28125" style="0" customWidth="1"/>
    <col min="9" max="9" width="9.00390625" style="0" customWidth="1"/>
    <col min="10" max="10" width="13.140625" style="0" customWidth="1"/>
    <col min="11" max="11" width="9.00390625" style="0" customWidth="1"/>
    <col min="12" max="12" width="11.140625" style="0" customWidth="1"/>
    <col min="13" max="13" width="11.00390625" style="0" customWidth="1"/>
    <col min="14" max="14" width="12.140625" style="0" customWidth="1"/>
    <col min="15" max="17" width="9.00390625" style="0" hidden="1" customWidth="1"/>
  </cols>
  <sheetData>
    <row r="1" spans="1:13" s="7" customFormat="1" ht="28.5" customHeight="1">
      <c r="A1" s="471" t="s">
        <v>269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s="149" customFormat="1" ht="51">
      <c r="A2" s="206" t="s">
        <v>0</v>
      </c>
      <c r="B2" s="206" t="s">
        <v>89</v>
      </c>
      <c r="C2" s="207" t="s">
        <v>2</v>
      </c>
      <c r="D2" s="206" t="s">
        <v>3</v>
      </c>
      <c r="E2" s="206" t="s">
        <v>4</v>
      </c>
      <c r="F2" s="208" t="s">
        <v>5</v>
      </c>
      <c r="G2" s="208" t="s">
        <v>6</v>
      </c>
      <c r="H2" s="206" t="s">
        <v>7</v>
      </c>
      <c r="I2" s="207" t="s">
        <v>8</v>
      </c>
      <c r="J2" s="207" t="s">
        <v>9</v>
      </c>
      <c r="K2" s="207" t="s">
        <v>10</v>
      </c>
      <c r="L2" s="207" t="s">
        <v>11</v>
      </c>
      <c r="M2" s="207" t="s">
        <v>12</v>
      </c>
    </row>
    <row r="3" spans="1:13" s="149" customFormat="1" ht="60.75" customHeight="1">
      <c r="A3" s="206"/>
      <c r="B3" s="482" t="s">
        <v>119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9" ht="48" customHeight="1">
      <c r="A4" s="209">
        <v>1</v>
      </c>
      <c r="B4" s="210" t="s">
        <v>120</v>
      </c>
      <c r="C4" s="211"/>
      <c r="D4" s="212" t="s">
        <v>33</v>
      </c>
      <c r="E4" s="212">
        <v>0</v>
      </c>
      <c r="F4" s="212">
        <v>0</v>
      </c>
      <c r="G4" s="213">
        <v>5000</v>
      </c>
      <c r="H4" s="214">
        <f>E4+F4+G4</f>
        <v>5000</v>
      </c>
      <c r="I4" s="215"/>
      <c r="J4" s="85"/>
      <c r="K4" s="216"/>
      <c r="L4" s="85">
        <f>H4*I4</f>
        <v>0</v>
      </c>
      <c r="M4" s="85">
        <f>J4*L4</f>
        <v>0</v>
      </c>
      <c r="N4" s="483"/>
      <c r="O4" s="483"/>
      <c r="P4" s="483"/>
      <c r="Q4" s="483"/>
      <c r="R4" s="483"/>
      <c r="S4" s="483"/>
    </row>
    <row r="5" spans="1:13" ht="30" customHeight="1">
      <c r="A5" s="472" t="s">
        <v>44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165">
        <f>SUM(L4:L4)</f>
        <v>0</v>
      </c>
      <c r="M5" s="165">
        <f>SUM(M4:M4)</f>
        <v>0</v>
      </c>
    </row>
  </sheetData>
  <sheetProtection selectLockedCells="1" selectUnlockedCells="1"/>
  <mergeCells count="4">
    <mergeCell ref="A1:M1"/>
    <mergeCell ref="B3:M3"/>
    <mergeCell ref="N4:S4"/>
    <mergeCell ref="A5:K5"/>
  </mergeCells>
  <printOptions/>
  <pageMargins left="0.7083333333333334" right="0.7083333333333334" top="0.7479166666666667" bottom="0.7479166666666667" header="0.5118110236220472" footer="0.5118110236220472"/>
  <pageSetup fitToHeight="0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7">
      <selection activeCell="N4" sqref="N4:P4"/>
    </sheetView>
  </sheetViews>
  <sheetFormatPr defaultColWidth="9.00390625" defaultRowHeight="12.75"/>
  <cols>
    <col min="1" max="1" width="5.00390625" style="0" customWidth="1"/>
    <col min="2" max="2" width="35.7109375" style="0" customWidth="1"/>
    <col min="3" max="3" width="9.28125" style="0" customWidth="1"/>
    <col min="4" max="4" width="7.140625" style="0" customWidth="1"/>
    <col min="5" max="5" width="8.28125" style="0" customWidth="1"/>
    <col min="6" max="6" width="8.421875" style="1" customWidth="1"/>
    <col min="7" max="8" width="9.00390625" style="0" customWidth="1"/>
    <col min="9" max="9" width="11.00390625" style="0" customWidth="1"/>
    <col min="10" max="10" width="6.28125" style="0" customWidth="1"/>
    <col min="11" max="11" width="10.421875" style="0" customWidth="1"/>
    <col min="12" max="13" width="12.7109375" style="0" customWidth="1"/>
  </cols>
  <sheetData>
    <row r="1" spans="1:13" ht="39" customHeight="1">
      <c r="A1" s="484" t="s">
        <v>270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3" ht="51">
      <c r="A2" s="206" t="s">
        <v>0</v>
      </c>
      <c r="B2" s="206" t="s">
        <v>89</v>
      </c>
      <c r="C2" s="207" t="s">
        <v>2</v>
      </c>
      <c r="D2" s="206" t="s">
        <v>3</v>
      </c>
      <c r="E2" s="206" t="s">
        <v>4</v>
      </c>
      <c r="F2" s="208" t="s">
        <v>5</v>
      </c>
      <c r="G2" s="208" t="s">
        <v>6</v>
      </c>
      <c r="H2" s="206" t="s">
        <v>7</v>
      </c>
      <c r="I2" s="207" t="s">
        <v>8</v>
      </c>
      <c r="J2" s="207" t="s">
        <v>9</v>
      </c>
      <c r="K2" s="207" t="s">
        <v>10</v>
      </c>
      <c r="L2" s="207" t="s">
        <v>11</v>
      </c>
      <c r="M2" s="207" t="s">
        <v>12</v>
      </c>
    </row>
    <row r="3" spans="1:13" ht="72.75" customHeight="1">
      <c r="A3" s="206"/>
      <c r="B3" s="482" t="s">
        <v>119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6" ht="93" customHeight="1">
      <c r="A4" s="217">
        <v>1</v>
      </c>
      <c r="B4" s="123" t="s">
        <v>121</v>
      </c>
      <c r="C4" s="118"/>
      <c r="D4" s="90" t="s">
        <v>33</v>
      </c>
      <c r="E4" s="90">
        <v>0</v>
      </c>
      <c r="F4" s="90">
        <v>0</v>
      </c>
      <c r="G4" s="90">
        <v>15000</v>
      </c>
      <c r="H4" s="218">
        <f>E4+F4+G4</f>
        <v>15000</v>
      </c>
      <c r="I4" s="85"/>
      <c r="J4" s="85"/>
      <c r="K4" s="216"/>
      <c r="L4" s="85">
        <f>H4*I4</f>
        <v>0</v>
      </c>
      <c r="M4" s="85">
        <f>J4*L4</f>
        <v>0</v>
      </c>
      <c r="N4" s="480"/>
      <c r="O4" s="480"/>
      <c r="P4" s="480"/>
    </row>
    <row r="5" spans="1:16" ht="94.5" customHeight="1">
      <c r="A5" s="217">
        <f>A4+1</f>
        <v>2</v>
      </c>
      <c r="B5" s="123" t="s">
        <v>122</v>
      </c>
      <c r="C5" s="118"/>
      <c r="D5" s="90" t="s">
        <v>33</v>
      </c>
      <c r="E5" s="90">
        <v>0</v>
      </c>
      <c r="F5" s="90">
        <v>0</v>
      </c>
      <c r="G5" s="119">
        <v>8000</v>
      </c>
      <c r="H5" s="218">
        <f>E5+F5+G5</f>
        <v>8000</v>
      </c>
      <c r="I5" s="85"/>
      <c r="J5" s="85"/>
      <c r="K5" s="216"/>
      <c r="L5" s="85">
        <f>H5*I5</f>
        <v>0</v>
      </c>
      <c r="M5" s="85">
        <f>J5*L5</f>
        <v>0</v>
      </c>
      <c r="N5" s="480"/>
      <c r="O5" s="480"/>
      <c r="P5" s="480"/>
    </row>
    <row r="6" spans="1:16" s="1" customFormat="1" ht="59.25" customHeight="1">
      <c r="A6" s="219">
        <v>3</v>
      </c>
      <c r="B6" s="98" t="s">
        <v>123</v>
      </c>
      <c r="C6" s="118"/>
      <c r="D6" s="90" t="s">
        <v>14</v>
      </c>
      <c r="E6" s="377">
        <v>200</v>
      </c>
      <c r="F6" s="90">
        <v>150</v>
      </c>
      <c r="G6" s="220">
        <v>250</v>
      </c>
      <c r="H6" s="218">
        <f>E6+F6+G6</f>
        <v>600</v>
      </c>
      <c r="I6" s="92"/>
      <c r="J6" s="85"/>
      <c r="K6" s="216"/>
      <c r="L6" s="85">
        <f>H6*I6</f>
        <v>0</v>
      </c>
      <c r="M6" s="85">
        <f>J6*L6</f>
        <v>0</v>
      </c>
      <c r="N6" s="480"/>
      <c r="O6" s="480"/>
      <c r="P6" s="480"/>
    </row>
    <row r="7" spans="1:13" ht="33" customHeight="1">
      <c r="A7" s="472" t="s">
        <v>44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221">
        <f>SUM(L4:L6)</f>
        <v>0</v>
      </c>
      <c r="M7" s="221">
        <f>SUM(M4:M6)</f>
        <v>0</v>
      </c>
    </row>
  </sheetData>
  <sheetProtection selectLockedCells="1" selectUnlockedCells="1"/>
  <mergeCells count="6">
    <mergeCell ref="A1:M1"/>
    <mergeCell ref="B3:M3"/>
    <mergeCell ref="N4:P4"/>
    <mergeCell ref="N5:P5"/>
    <mergeCell ref="N6:P6"/>
    <mergeCell ref="A7:K7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7">
      <selection activeCell="A1" sqref="A1:M1"/>
    </sheetView>
  </sheetViews>
  <sheetFormatPr defaultColWidth="9.00390625" defaultRowHeight="12.75"/>
  <cols>
    <col min="1" max="1" width="8.28125" style="0" customWidth="1"/>
    <col min="2" max="2" width="45.421875" style="0" customWidth="1"/>
    <col min="3" max="4" width="9.00390625" style="0" customWidth="1"/>
    <col min="5" max="5" width="7.00390625" style="0" customWidth="1"/>
    <col min="6" max="6" width="8.2812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2.281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126" customFormat="1" ht="31.5" customHeight="1">
      <c r="A1" s="479" t="s">
        <v>271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06" customFormat="1" ht="57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5" ht="157.5" customHeight="1">
      <c r="A3" s="107">
        <v>1</v>
      </c>
      <c r="B3" s="202" t="s">
        <v>124</v>
      </c>
      <c r="C3" s="108"/>
      <c r="D3" s="107" t="s">
        <v>23</v>
      </c>
      <c r="E3" s="107">
        <v>0</v>
      </c>
      <c r="F3" s="83">
        <v>100</v>
      </c>
      <c r="G3" s="419">
        <v>700</v>
      </c>
      <c r="H3" s="91">
        <f>E3+F3+G3</f>
        <v>800</v>
      </c>
      <c r="I3" s="109"/>
      <c r="J3" s="109"/>
      <c r="K3" s="197"/>
      <c r="L3" s="109">
        <f>H3*I3</f>
        <v>0</v>
      </c>
      <c r="M3" s="109">
        <f>J3*L3</f>
        <v>0</v>
      </c>
      <c r="O3">
        <v>1.08</v>
      </c>
    </row>
    <row r="4" spans="1:13" ht="102" customHeight="1">
      <c r="A4" s="222">
        <v>2</v>
      </c>
      <c r="B4" s="202" t="s">
        <v>125</v>
      </c>
      <c r="C4" s="108"/>
      <c r="D4" s="107" t="s">
        <v>33</v>
      </c>
      <c r="E4" s="107">
        <v>0</v>
      </c>
      <c r="F4" s="83">
        <v>0</v>
      </c>
      <c r="G4" s="419">
        <v>200</v>
      </c>
      <c r="H4" s="91">
        <f>E4+F4+G4</f>
        <v>200</v>
      </c>
      <c r="I4" s="109"/>
      <c r="J4" s="109"/>
      <c r="K4" s="197"/>
      <c r="L4" s="109">
        <f>H4*I4</f>
        <v>0</v>
      </c>
      <c r="M4" s="109">
        <f>J4*L4</f>
        <v>0</v>
      </c>
    </row>
    <row r="5" spans="1:13" ht="138" customHeight="1">
      <c r="A5" s="107">
        <v>3</v>
      </c>
      <c r="B5" s="202" t="s">
        <v>126</v>
      </c>
      <c r="C5" s="108"/>
      <c r="D5" s="107" t="s">
        <v>23</v>
      </c>
      <c r="E5" s="107">
        <v>0</v>
      </c>
      <c r="F5" s="83">
        <v>600</v>
      </c>
      <c r="G5" s="419">
        <v>1000</v>
      </c>
      <c r="H5" s="91">
        <f>E5+F5+G5</f>
        <v>1600</v>
      </c>
      <c r="I5" s="109"/>
      <c r="J5" s="109"/>
      <c r="K5" s="197"/>
      <c r="L5" s="109">
        <f>H5*I5</f>
        <v>0</v>
      </c>
      <c r="M5" s="109">
        <f>J5*L5</f>
        <v>0</v>
      </c>
    </row>
    <row r="6" spans="1:13" s="133" customFormat="1" ht="26.25" customHeight="1">
      <c r="A6" s="481" t="s">
        <v>44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201">
        <f>SUM(L3:L5)</f>
        <v>0</v>
      </c>
      <c r="M6" s="20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">
      <selection activeCell="T3" sqref="T3"/>
    </sheetView>
  </sheetViews>
  <sheetFormatPr defaultColWidth="11.00390625" defaultRowHeight="12.75"/>
  <cols>
    <col min="1" max="1" width="5.28125" style="0" customWidth="1"/>
    <col min="2" max="2" width="45.00390625" style="0" customWidth="1"/>
    <col min="3" max="3" width="16.00390625" style="0" customWidth="1"/>
    <col min="4" max="5" width="7.57421875" style="0" customWidth="1"/>
    <col min="6" max="6" width="8.7109375" style="1" customWidth="1"/>
    <col min="7" max="7" width="8.28125" style="0" customWidth="1"/>
    <col min="8" max="8" width="10.57421875" style="0" customWidth="1"/>
    <col min="9" max="9" width="9.57421875" style="0" customWidth="1"/>
    <col min="10" max="10" width="9.8515625" style="0" customWidth="1"/>
    <col min="11" max="11" width="12.28125" style="0" customWidth="1"/>
    <col min="12" max="12" width="16.8515625" style="0" customWidth="1"/>
    <col min="13" max="13" width="14.8515625" style="0" hidden="1" customWidth="1"/>
    <col min="14" max="14" width="17.28125" style="0" customWidth="1"/>
    <col min="15" max="15" width="11.57421875" style="0" hidden="1" customWidth="1"/>
  </cols>
  <sheetData>
    <row r="1" spans="1:13" s="56" customFormat="1" ht="35.25" customHeight="1">
      <c r="A1" s="453" t="s">
        <v>256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4" s="58" customFormat="1" ht="9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7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31</v>
      </c>
    </row>
    <row r="3" spans="1:15" ht="160.5" customHeight="1">
      <c r="A3" s="59">
        <v>1</v>
      </c>
      <c r="B3" s="60" t="s">
        <v>32</v>
      </c>
      <c r="C3" s="61"/>
      <c r="D3" s="62" t="s">
        <v>33</v>
      </c>
      <c r="E3" s="62">
        <v>6500</v>
      </c>
      <c r="F3" s="422">
        <v>6500</v>
      </c>
      <c r="G3" s="63">
        <v>10000</v>
      </c>
      <c r="H3" s="64">
        <f aca="true" t="shared" si="0" ref="H3:H13">E3+F3+G3</f>
        <v>23000</v>
      </c>
      <c r="I3" s="65"/>
      <c r="J3" s="65"/>
      <c r="K3" s="65"/>
      <c r="L3" s="65">
        <f aca="true" t="shared" si="1" ref="L3:L13">H3*I3</f>
        <v>0</v>
      </c>
      <c r="M3" s="65"/>
      <c r="N3" s="66">
        <f aca="true" t="shared" si="2" ref="N3:N13">J3*L3</f>
        <v>0</v>
      </c>
      <c r="O3">
        <v>1.08</v>
      </c>
    </row>
    <row r="4" spans="1:15" s="1" customFormat="1" ht="136.5" customHeight="1">
      <c r="A4" s="59">
        <v>2</v>
      </c>
      <c r="B4" s="67" t="s">
        <v>34</v>
      </c>
      <c r="C4" s="68"/>
      <c r="D4" s="63" t="s">
        <v>33</v>
      </c>
      <c r="E4" s="63">
        <v>1800</v>
      </c>
      <c r="F4" s="63">
        <v>0</v>
      </c>
      <c r="G4" s="63">
        <v>3000</v>
      </c>
      <c r="H4" s="69">
        <f t="shared" si="0"/>
        <v>4800</v>
      </c>
      <c r="I4" s="70"/>
      <c r="J4" s="65"/>
      <c r="K4" s="65"/>
      <c r="L4" s="65">
        <f t="shared" si="1"/>
        <v>0</v>
      </c>
      <c r="M4" s="70"/>
      <c r="N4" s="66">
        <f t="shared" si="2"/>
        <v>0</v>
      </c>
      <c r="O4" s="1">
        <v>1.08</v>
      </c>
    </row>
    <row r="5" spans="1:15" ht="140.25" customHeight="1">
      <c r="A5" s="59">
        <v>3</v>
      </c>
      <c r="B5" s="60" t="s">
        <v>35</v>
      </c>
      <c r="C5" s="71"/>
      <c r="D5" s="62" t="s">
        <v>33</v>
      </c>
      <c r="E5" s="72">
        <v>0</v>
      </c>
      <c r="F5" s="422">
        <v>10</v>
      </c>
      <c r="G5" s="63">
        <v>100</v>
      </c>
      <c r="H5" s="64">
        <f t="shared" si="0"/>
        <v>110</v>
      </c>
      <c r="I5" s="65"/>
      <c r="J5" s="65"/>
      <c r="K5" s="65"/>
      <c r="L5" s="65">
        <f t="shared" si="1"/>
        <v>0</v>
      </c>
      <c r="M5" s="65"/>
      <c r="N5" s="66">
        <f t="shared" si="2"/>
        <v>0</v>
      </c>
      <c r="O5">
        <v>1.08</v>
      </c>
    </row>
    <row r="6" spans="1:15" ht="143.25" customHeight="1">
      <c r="A6" s="59">
        <v>4</v>
      </c>
      <c r="B6" s="60" t="s">
        <v>36</v>
      </c>
      <c r="C6" s="61"/>
      <c r="D6" s="62" t="s">
        <v>33</v>
      </c>
      <c r="E6" s="62">
        <v>0</v>
      </c>
      <c r="F6" s="422">
        <v>30</v>
      </c>
      <c r="G6" s="63">
        <v>100</v>
      </c>
      <c r="H6" s="64">
        <f t="shared" si="0"/>
        <v>130</v>
      </c>
      <c r="I6" s="65"/>
      <c r="J6" s="65"/>
      <c r="K6" s="65"/>
      <c r="L6" s="65">
        <f t="shared" si="1"/>
        <v>0</v>
      </c>
      <c r="M6" s="65"/>
      <c r="N6" s="66">
        <f t="shared" si="2"/>
        <v>0</v>
      </c>
      <c r="O6">
        <v>1.08</v>
      </c>
    </row>
    <row r="7" spans="1:15" ht="170.25" customHeight="1">
      <c r="A7" s="59">
        <v>5</v>
      </c>
      <c r="B7" s="60" t="s">
        <v>37</v>
      </c>
      <c r="C7" s="71"/>
      <c r="D7" s="62" t="s">
        <v>33</v>
      </c>
      <c r="E7" s="62">
        <v>10</v>
      </c>
      <c r="F7" s="422">
        <v>200</v>
      </c>
      <c r="G7" s="422">
        <v>100</v>
      </c>
      <c r="H7" s="64">
        <f t="shared" si="0"/>
        <v>310</v>
      </c>
      <c r="I7" s="65"/>
      <c r="J7" s="65"/>
      <c r="K7" s="65"/>
      <c r="L7" s="65">
        <f t="shared" si="1"/>
        <v>0</v>
      </c>
      <c r="M7" s="65"/>
      <c r="N7" s="66">
        <f t="shared" si="2"/>
        <v>0</v>
      </c>
      <c r="O7">
        <v>1.08</v>
      </c>
    </row>
    <row r="8" spans="1:14" ht="69" customHeight="1">
      <c r="A8" s="59">
        <v>6</v>
      </c>
      <c r="B8" s="67" t="s">
        <v>38</v>
      </c>
      <c r="C8" s="71"/>
      <c r="D8" s="62" t="s">
        <v>33</v>
      </c>
      <c r="E8" s="72">
        <v>0</v>
      </c>
      <c r="F8" s="63">
        <v>0</v>
      </c>
      <c r="G8" s="63">
        <v>500</v>
      </c>
      <c r="H8" s="64">
        <f t="shared" si="0"/>
        <v>500</v>
      </c>
      <c r="I8" s="65"/>
      <c r="J8" s="65"/>
      <c r="K8" s="65"/>
      <c r="L8" s="65">
        <f t="shared" si="1"/>
        <v>0</v>
      </c>
      <c r="M8" s="65"/>
      <c r="N8" s="66">
        <f t="shared" si="2"/>
        <v>0</v>
      </c>
    </row>
    <row r="9" spans="1:15" ht="71.25" customHeight="1">
      <c r="A9" s="59">
        <v>7</v>
      </c>
      <c r="B9" s="67" t="s">
        <v>39</v>
      </c>
      <c r="C9" s="71"/>
      <c r="D9" s="62" t="s">
        <v>33</v>
      </c>
      <c r="E9" s="72">
        <v>25</v>
      </c>
      <c r="F9" s="422">
        <v>20</v>
      </c>
      <c r="G9" s="63">
        <v>300</v>
      </c>
      <c r="H9" s="64">
        <f t="shared" si="0"/>
        <v>345</v>
      </c>
      <c r="I9" s="65"/>
      <c r="J9" s="65"/>
      <c r="K9" s="65"/>
      <c r="L9" s="65">
        <f t="shared" si="1"/>
        <v>0</v>
      </c>
      <c r="M9" s="65"/>
      <c r="N9" s="66">
        <f t="shared" si="2"/>
        <v>0</v>
      </c>
      <c r="O9">
        <v>1.08</v>
      </c>
    </row>
    <row r="10" spans="1:14" ht="138.75" customHeight="1">
      <c r="A10" s="59">
        <v>8</v>
      </c>
      <c r="B10" s="60" t="s">
        <v>40</v>
      </c>
      <c r="C10" s="71"/>
      <c r="D10" s="62" t="s">
        <v>33</v>
      </c>
      <c r="E10" s="72">
        <v>0</v>
      </c>
      <c r="F10" s="422">
        <v>0</v>
      </c>
      <c r="G10" s="422">
        <v>100</v>
      </c>
      <c r="H10" s="64">
        <f t="shared" si="0"/>
        <v>100</v>
      </c>
      <c r="I10" s="73"/>
      <c r="J10" s="65"/>
      <c r="K10" s="65"/>
      <c r="L10" s="65">
        <f t="shared" si="1"/>
        <v>0</v>
      </c>
      <c r="M10" s="65"/>
      <c r="N10" s="66">
        <f t="shared" si="2"/>
        <v>0</v>
      </c>
    </row>
    <row r="11" spans="1:14" ht="74.25" customHeight="1">
      <c r="A11" s="59">
        <v>9</v>
      </c>
      <c r="B11" s="60" t="s">
        <v>41</v>
      </c>
      <c r="C11" s="71"/>
      <c r="D11" s="62" t="s">
        <v>33</v>
      </c>
      <c r="E11" s="72">
        <v>50</v>
      </c>
      <c r="F11" s="422">
        <v>100</v>
      </c>
      <c r="G11" s="422">
        <v>200</v>
      </c>
      <c r="H11" s="64">
        <f t="shared" si="0"/>
        <v>350</v>
      </c>
      <c r="I11" s="73"/>
      <c r="J11" s="65"/>
      <c r="K11" s="65"/>
      <c r="L11" s="65">
        <f t="shared" si="1"/>
        <v>0</v>
      </c>
      <c r="M11" s="65"/>
      <c r="N11" s="66">
        <f t="shared" si="2"/>
        <v>0</v>
      </c>
    </row>
    <row r="12" spans="1:15" ht="93.75" customHeight="1">
      <c r="A12" s="59">
        <v>10</v>
      </c>
      <c r="B12" s="60" t="s">
        <v>42</v>
      </c>
      <c r="C12" s="71"/>
      <c r="D12" s="62" t="s">
        <v>33</v>
      </c>
      <c r="E12" s="62">
        <v>600</v>
      </c>
      <c r="F12" s="422">
        <v>400</v>
      </c>
      <c r="G12" s="63">
        <v>1000</v>
      </c>
      <c r="H12" s="64">
        <f t="shared" si="0"/>
        <v>2000</v>
      </c>
      <c r="I12" s="65"/>
      <c r="J12" s="65"/>
      <c r="K12" s="65"/>
      <c r="L12" s="65">
        <f t="shared" si="1"/>
        <v>0</v>
      </c>
      <c r="M12" s="65"/>
      <c r="N12" s="66">
        <f t="shared" si="2"/>
        <v>0</v>
      </c>
      <c r="O12">
        <v>1.08</v>
      </c>
    </row>
    <row r="13" spans="1:14" ht="96.75" customHeight="1">
      <c r="A13" s="59">
        <v>11</v>
      </c>
      <c r="B13" s="60" t="s">
        <v>43</v>
      </c>
      <c r="C13" s="71"/>
      <c r="D13" s="62" t="s">
        <v>33</v>
      </c>
      <c r="E13" s="72">
        <v>500</v>
      </c>
      <c r="F13" s="422">
        <v>400</v>
      </c>
      <c r="G13" s="422">
        <v>200</v>
      </c>
      <c r="H13" s="64">
        <f t="shared" si="0"/>
        <v>1100</v>
      </c>
      <c r="I13" s="65"/>
      <c r="J13" s="65"/>
      <c r="K13" s="65"/>
      <c r="L13" s="65">
        <f t="shared" si="1"/>
        <v>0</v>
      </c>
      <c r="M13" s="65"/>
      <c r="N13" s="66">
        <f t="shared" si="2"/>
        <v>0</v>
      </c>
    </row>
    <row r="14" spans="1:15" ht="35.25" customHeight="1">
      <c r="A14" s="454" t="s">
        <v>44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74">
        <f>SUM(L3:L13)</f>
        <v>0</v>
      </c>
      <c r="M14" s="74"/>
      <c r="N14" s="74">
        <f>SUM(N3:N13)</f>
        <v>0</v>
      </c>
      <c r="O14">
        <v>1.08</v>
      </c>
    </row>
    <row r="15" ht="33.75" customHeight="1">
      <c r="O15">
        <v>1.08</v>
      </c>
    </row>
    <row r="16" ht="24.75" customHeight="1"/>
  </sheetData>
  <sheetProtection selectLockedCells="1" selectUnlockedCells="1"/>
  <mergeCells count="2">
    <mergeCell ref="A1:M1"/>
    <mergeCell ref="A14:K1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7">
      <selection activeCell="N3" sqref="N3"/>
    </sheetView>
  </sheetViews>
  <sheetFormatPr defaultColWidth="9.00390625" defaultRowHeight="12.75"/>
  <cols>
    <col min="1" max="1" width="6.00390625" style="0" customWidth="1"/>
    <col min="2" max="2" width="34.710937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1.28125" style="0" customWidth="1"/>
    <col min="10" max="10" width="7.140625" style="0" customWidth="1"/>
    <col min="11" max="11" width="9.57421875" style="0" customWidth="1"/>
    <col min="12" max="12" width="12.7109375" style="0" customWidth="1"/>
    <col min="13" max="13" width="15.00390625" style="0" customWidth="1"/>
    <col min="14" max="14" width="9.00390625" style="0" customWidth="1"/>
    <col min="15" max="15" width="9.00390625" style="0" hidden="1" customWidth="1"/>
  </cols>
  <sheetData>
    <row r="1" spans="1:13" s="126" customFormat="1" ht="31.5" customHeight="1">
      <c r="A1" s="479" t="s">
        <v>272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06" customFormat="1" ht="57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3" s="106" customFormat="1" ht="198.75" customHeight="1">
      <c r="A3" s="205">
        <v>1</v>
      </c>
      <c r="B3" s="123" t="s">
        <v>127</v>
      </c>
      <c r="C3" s="83"/>
      <c r="D3" s="83" t="s">
        <v>14</v>
      </c>
      <c r="E3" s="83">
        <v>20</v>
      </c>
      <c r="F3" s="83">
        <v>0</v>
      </c>
      <c r="G3" s="111">
        <v>50</v>
      </c>
      <c r="H3" s="105">
        <f>E3+F3+G3</f>
        <v>70</v>
      </c>
      <c r="I3" s="114"/>
      <c r="J3" s="223"/>
      <c r="K3" s="223"/>
      <c r="L3" s="223">
        <f>H3*I3</f>
        <v>0</v>
      </c>
      <c r="M3" s="223">
        <f>J3*L3</f>
        <v>0</v>
      </c>
    </row>
    <row r="4" spans="1:13" s="106" customFormat="1" ht="109.5" customHeight="1">
      <c r="A4" s="205">
        <v>2</v>
      </c>
      <c r="B4" s="224" t="s">
        <v>128</v>
      </c>
      <c r="C4" s="205"/>
      <c r="D4" s="205" t="s">
        <v>14</v>
      </c>
      <c r="E4" s="205">
        <v>0</v>
      </c>
      <c r="F4" s="205">
        <v>0</v>
      </c>
      <c r="G4" s="225">
        <v>50</v>
      </c>
      <c r="H4" s="105">
        <f>E4+F4+G4</f>
        <v>50</v>
      </c>
      <c r="I4" s="223"/>
      <c r="J4" s="223"/>
      <c r="K4" s="223"/>
      <c r="L4" s="223">
        <f>H4*I4</f>
        <v>0</v>
      </c>
      <c r="M4" s="223">
        <f>J4*L4</f>
        <v>0</v>
      </c>
    </row>
    <row r="5" spans="1:15" ht="93" customHeight="1">
      <c r="A5" s="83">
        <v>3</v>
      </c>
      <c r="B5" s="224" t="s">
        <v>129</v>
      </c>
      <c r="C5" s="205"/>
      <c r="D5" s="205" t="s">
        <v>14</v>
      </c>
      <c r="E5" s="205">
        <v>0</v>
      </c>
      <c r="F5" s="205">
        <v>0</v>
      </c>
      <c r="G5" s="225">
        <v>50</v>
      </c>
      <c r="H5" s="105">
        <f>E5+F5+G5</f>
        <v>50</v>
      </c>
      <c r="I5" s="223"/>
      <c r="J5" s="223"/>
      <c r="K5" s="223"/>
      <c r="L5" s="223">
        <f>H5*I5</f>
        <v>0</v>
      </c>
      <c r="M5" s="223">
        <f>J5*L5</f>
        <v>0</v>
      </c>
      <c r="O5">
        <v>1.08</v>
      </c>
    </row>
    <row r="6" spans="1:13" s="133" customFormat="1" ht="26.25" customHeight="1">
      <c r="A6" s="481" t="s">
        <v>44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201">
        <f>SUM(L3:L5)</f>
        <v>0</v>
      </c>
      <c r="M6" s="20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7.8515625" style="0" customWidth="1"/>
    <col min="2" max="2" width="56.7109375" style="0" customWidth="1"/>
    <col min="3" max="3" width="17.00390625" style="0" customWidth="1"/>
    <col min="4" max="4" width="6.421875" style="0" customWidth="1"/>
    <col min="5" max="5" width="9.00390625" style="0" customWidth="1"/>
    <col min="6" max="6" width="9.00390625" style="1" customWidth="1"/>
    <col min="7" max="8" width="8.140625" style="0" customWidth="1"/>
    <col min="9" max="9" width="12.57421875" style="0" customWidth="1"/>
    <col min="10" max="10" width="12.7109375" style="0" customWidth="1"/>
    <col min="11" max="11" width="12.28125" style="0" customWidth="1"/>
    <col min="12" max="12" width="11.7109375" style="0" customWidth="1"/>
    <col min="13" max="13" width="14.00390625" style="0" customWidth="1"/>
    <col min="14" max="15" width="9.00390625" style="0" customWidth="1"/>
    <col min="16" max="16" width="38.00390625" style="0" customWidth="1"/>
  </cols>
  <sheetData>
    <row r="1" spans="1:13" s="55" customFormat="1" ht="42" customHeight="1">
      <c r="A1" s="457" t="s">
        <v>273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45">
      <c r="A2" s="226" t="s">
        <v>0</v>
      </c>
      <c r="B2" s="227" t="s">
        <v>1</v>
      </c>
      <c r="C2" s="228" t="s">
        <v>130</v>
      </c>
      <c r="D2" s="228" t="s">
        <v>3</v>
      </c>
      <c r="E2" s="228" t="s">
        <v>4</v>
      </c>
      <c r="F2" s="228" t="s">
        <v>5</v>
      </c>
      <c r="G2" s="228" t="s">
        <v>131</v>
      </c>
      <c r="H2" s="228" t="s">
        <v>7</v>
      </c>
      <c r="I2" s="228" t="s">
        <v>8</v>
      </c>
      <c r="J2" s="228" t="s">
        <v>9</v>
      </c>
      <c r="K2" s="228" t="s">
        <v>10</v>
      </c>
      <c r="L2" s="228" t="s">
        <v>11</v>
      </c>
      <c r="M2" s="228" t="s">
        <v>12</v>
      </c>
    </row>
    <row r="3" spans="1:13" s="1" customFormat="1" ht="134.25" customHeight="1">
      <c r="A3" s="229">
        <v>1</v>
      </c>
      <c r="B3" s="230" t="s">
        <v>132</v>
      </c>
      <c r="C3" s="231"/>
      <c r="D3" s="232" t="s">
        <v>33</v>
      </c>
      <c r="E3" s="232">
        <v>50</v>
      </c>
      <c r="F3" s="431">
        <v>20</v>
      </c>
      <c r="G3" s="232">
        <v>200</v>
      </c>
      <c r="H3" s="233">
        <f aca="true" t="shared" si="0" ref="H3:H14">E3+F3+G3</f>
        <v>270</v>
      </c>
      <c r="I3" s="234"/>
      <c r="J3" s="234"/>
      <c r="K3" s="234"/>
      <c r="L3" s="234">
        <f aca="true" t="shared" si="1" ref="L3:L14">H3*I3</f>
        <v>0</v>
      </c>
      <c r="M3" s="234">
        <f aca="true" t="shared" si="2" ref="M3:M14">J3*L3</f>
        <v>0</v>
      </c>
    </row>
    <row r="4" spans="1:13" ht="143.25" customHeight="1">
      <c r="A4" s="229">
        <v>2</v>
      </c>
      <c r="B4" s="230" t="s">
        <v>133</v>
      </c>
      <c r="C4" s="231"/>
      <c r="D4" s="232" t="s">
        <v>33</v>
      </c>
      <c r="E4" s="232">
        <v>50</v>
      </c>
      <c r="F4" s="431">
        <v>20</v>
      </c>
      <c r="G4" s="232">
        <v>150</v>
      </c>
      <c r="H4" s="233">
        <f t="shared" si="0"/>
        <v>220</v>
      </c>
      <c r="I4" s="234"/>
      <c r="J4" s="234"/>
      <c r="K4" s="234"/>
      <c r="L4" s="234">
        <f t="shared" si="1"/>
        <v>0</v>
      </c>
      <c r="M4" s="234">
        <f t="shared" si="2"/>
        <v>0</v>
      </c>
    </row>
    <row r="5" spans="1:13" ht="96.75" customHeight="1">
      <c r="A5" s="229">
        <v>3</v>
      </c>
      <c r="B5" s="235" t="s">
        <v>134</v>
      </c>
      <c r="C5" s="231"/>
      <c r="D5" s="232" t="s">
        <v>33</v>
      </c>
      <c r="E5" s="232">
        <v>0</v>
      </c>
      <c r="F5" s="232">
        <v>100</v>
      </c>
      <c r="G5" s="232">
        <v>0</v>
      </c>
      <c r="H5" s="233">
        <f t="shared" si="0"/>
        <v>100</v>
      </c>
      <c r="I5" s="234"/>
      <c r="J5" s="234"/>
      <c r="K5" s="234"/>
      <c r="L5" s="234">
        <f t="shared" si="1"/>
        <v>0</v>
      </c>
      <c r="M5" s="234">
        <f t="shared" si="2"/>
        <v>0</v>
      </c>
    </row>
    <row r="6" spans="1:13" ht="127.5">
      <c r="A6" s="236">
        <v>4</v>
      </c>
      <c r="B6" s="237" t="s">
        <v>135</v>
      </c>
      <c r="C6" s="98"/>
      <c r="D6" s="128" t="s">
        <v>33</v>
      </c>
      <c r="E6" s="424">
        <v>1500</v>
      </c>
      <c r="F6" s="128">
        <v>500</v>
      </c>
      <c r="G6" s="128">
        <v>0</v>
      </c>
      <c r="H6" s="233">
        <f t="shared" si="0"/>
        <v>2000</v>
      </c>
      <c r="I6" s="234"/>
      <c r="J6" s="234"/>
      <c r="K6" s="234"/>
      <c r="L6" s="234">
        <f t="shared" si="1"/>
        <v>0</v>
      </c>
      <c r="M6" s="234">
        <f t="shared" si="2"/>
        <v>0</v>
      </c>
    </row>
    <row r="7" spans="1:13" ht="92.25" customHeight="1">
      <c r="A7" s="485">
        <v>5</v>
      </c>
      <c r="B7" s="482" t="s">
        <v>136</v>
      </c>
      <c r="C7" s="238" t="s">
        <v>137</v>
      </c>
      <c r="D7" s="128" t="s">
        <v>33</v>
      </c>
      <c r="E7" s="128">
        <v>1000</v>
      </c>
      <c r="F7" s="128">
        <v>1500</v>
      </c>
      <c r="G7" s="128">
        <v>1050</v>
      </c>
      <c r="H7" s="233">
        <f t="shared" si="0"/>
        <v>3550</v>
      </c>
      <c r="I7" s="239"/>
      <c r="J7" s="234"/>
      <c r="K7" s="234"/>
      <c r="L7" s="234">
        <f t="shared" si="1"/>
        <v>0</v>
      </c>
      <c r="M7" s="234">
        <f t="shared" si="2"/>
        <v>0</v>
      </c>
    </row>
    <row r="8" spans="1:13" ht="63.75">
      <c r="A8" s="485"/>
      <c r="B8" s="482"/>
      <c r="C8" s="238" t="s">
        <v>138</v>
      </c>
      <c r="D8" s="128" t="s">
        <v>33</v>
      </c>
      <c r="E8" s="424">
        <v>800</v>
      </c>
      <c r="F8" s="128">
        <v>1800</v>
      </c>
      <c r="G8" s="128">
        <v>0</v>
      </c>
      <c r="H8" s="233">
        <f t="shared" si="0"/>
        <v>2600</v>
      </c>
      <c r="I8" s="234"/>
      <c r="J8" s="234"/>
      <c r="K8" s="234"/>
      <c r="L8" s="234">
        <f t="shared" si="1"/>
        <v>0</v>
      </c>
      <c r="M8" s="234">
        <f t="shared" si="2"/>
        <v>0</v>
      </c>
    </row>
    <row r="9" spans="1:13" ht="63.75">
      <c r="A9" s="485"/>
      <c r="B9" s="482"/>
      <c r="C9" s="238" t="s">
        <v>139</v>
      </c>
      <c r="D9" s="128" t="s">
        <v>33</v>
      </c>
      <c r="E9" s="424">
        <v>100</v>
      </c>
      <c r="F9" s="128">
        <v>500</v>
      </c>
      <c r="G9" s="128">
        <v>0</v>
      </c>
      <c r="H9" s="233">
        <f t="shared" si="0"/>
        <v>600</v>
      </c>
      <c r="I9" s="234"/>
      <c r="J9" s="234"/>
      <c r="K9" s="234"/>
      <c r="L9" s="234">
        <f t="shared" si="1"/>
        <v>0</v>
      </c>
      <c r="M9" s="234">
        <f t="shared" si="2"/>
        <v>0</v>
      </c>
    </row>
    <row r="10" spans="1:13" ht="63.75">
      <c r="A10" s="485"/>
      <c r="B10" s="482"/>
      <c r="C10" s="238" t="s">
        <v>140</v>
      </c>
      <c r="D10" s="128" t="s">
        <v>33</v>
      </c>
      <c r="E10" s="128">
        <v>20</v>
      </c>
      <c r="F10" s="128">
        <v>100</v>
      </c>
      <c r="G10" s="128">
        <v>0</v>
      </c>
      <c r="H10" s="233">
        <f t="shared" si="0"/>
        <v>120</v>
      </c>
      <c r="I10" s="234"/>
      <c r="J10" s="234"/>
      <c r="K10" s="234"/>
      <c r="L10" s="234">
        <f t="shared" si="1"/>
        <v>0</v>
      </c>
      <c r="M10" s="234">
        <f t="shared" si="2"/>
        <v>0</v>
      </c>
    </row>
    <row r="11" spans="1:13" ht="63.75">
      <c r="A11" s="485"/>
      <c r="B11" s="482"/>
      <c r="C11" s="238" t="s">
        <v>141</v>
      </c>
      <c r="D11" s="128" t="s">
        <v>33</v>
      </c>
      <c r="E11" s="424">
        <v>50</v>
      </c>
      <c r="F11" s="128">
        <v>50</v>
      </c>
      <c r="G11" s="128">
        <v>0</v>
      </c>
      <c r="H11" s="233">
        <f t="shared" si="0"/>
        <v>100</v>
      </c>
      <c r="I11" s="234"/>
      <c r="J11" s="234"/>
      <c r="K11" s="234"/>
      <c r="L11" s="234">
        <f t="shared" si="1"/>
        <v>0</v>
      </c>
      <c r="M11" s="234">
        <f t="shared" si="2"/>
        <v>0</v>
      </c>
    </row>
    <row r="12" spans="1:13" ht="207.75" customHeight="1">
      <c r="A12" s="240">
        <v>6</v>
      </c>
      <c r="B12" s="237" t="s">
        <v>142</v>
      </c>
      <c r="C12" s="241"/>
      <c r="D12" s="128" t="s">
        <v>33</v>
      </c>
      <c r="E12" s="242">
        <v>20</v>
      </c>
      <c r="F12" s="232">
        <v>50</v>
      </c>
      <c r="G12" s="243">
        <v>0</v>
      </c>
      <c r="H12" s="233">
        <f t="shared" si="0"/>
        <v>70</v>
      </c>
      <c r="I12" s="234"/>
      <c r="J12" s="234"/>
      <c r="K12" s="234"/>
      <c r="L12" s="234">
        <f t="shared" si="1"/>
        <v>0</v>
      </c>
      <c r="M12" s="234">
        <f t="shared" si="2"/>
        <v>0</v>
      </c>
    </row>
    <row r="13" spans="1:13" ht="183.75" customHeight="1">
      <c r="A13" s="244">
        <v>7</v>
      </c>
      <c r="B13" s="245" t="s">
        <v>143</v>
      </c>
      <c r="C13" s="246"/>
      <c r="D13" s="247" t="s">
        <v>33</v>
      </c>
      <c r="E13" s="432">
        <v>400</v>
      </c>
      <c r="F13" s="432">
        <v>200</v>
      </c>
      <c r="G13" s="247">
        <v>600</v>
      </c>
      <c r="H13" s="233">
        <f t="shared" si="0"/>
        <v>1200</v>
      </c>
      <c r="I13" s="234"/>
      <c r="J13" s="234"/>
      <c r="K13" s="234"/>
      <c r="L13" s="234">
        <f t="shared" si="1"/>
        <v>0</v>
      </c>
      <c r="M13" s="234">
        <f t="shared" si="2"/>
        <v>0</v>
      </c>
    </row>
    <row r="14" spans="1:13" ht="170.25" customHeight="1">
      <c r="A14" s="244">
        <v>8</v>
      </c>
      <c r="B14" s="248" t="s">
        <v>144</v>
      </c>
      <c r="C14" s="246"/>
      <c r="D14" s="247" t="s">
        <v>33</v>
      </c>
      <c r="E14" s="247">
        <v>0</v>
      </c>
      <c r="F14" s="247">
        <v>50</v>
      </c>
      <c r="G14" s="249">
        <v>50</v>
      </c>
      <c r="H14" s="233">
        <f t="shared" si="0"/>
        <v>100</v>
      </c>
      <c r="I14" s="234"/>
      <c r="J14" s="234"/>
      <c r="K14" s="234"/>
      <c r="L14" s="234">
        <f t="shared" si="1"/>
        <v>0</v>
      </c>
      <c r="M14" s="234">
        <f t="shared" si="2"/>
        <v>0</v>
      </c>
    </row>
    <row r="15" spans="1:13" s="250" customFormat="1" ht="50.25" customHeight="1">
      <c r="A15" s="478" t="s">
        <v>44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104">
        <f>SUM(L3:L14)</f>
        <v>0</v>
      </c>
      <c r="M15" s="104">
        <f>SUM(M3:M14)</f>
        <v>0</v>
      </c>
    </row>
  </sheetData>
  <sheetProtection selectLockedCells="1" selectUnlockedCells="1"/>
  <mergeCells count="4">
    <mergeCell ref="A1:M1"/>
    <mergeCell ref="A7:A11"/>
    <mergeCell ref="B7:B11"/>
    <mergeCell ref="A15:K15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7">
      <selection activeCell="Q5" sqref="Q5"/>
    </sheetView>
  </sheetViews>
  <sheetFormatPr defaultColWidth="9.00390625" defaultRowHeight="12.75"/>
  <cols>
    <col min="1" max="1" width="5.140625" style="0" customWidth="1"/>
    <col min="2" max="2" width="27.2812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2.00390625" style="0" customWidth="1"/>
    <col min="10" max="10" width="9.00390625" style="0" customWidth="1"/>
    <col min="11" max="11" width="15.8515625" style="0" customWidth="1"/>
    <col min="12" max="12" width="11.57421875" style="0" customWidth="1"/>
    <col min="13" max="13" width="14.140625" style="0" customWidth="1"/>
  </cols>
  <sheetData>
    <row r="1" spans="1:14" s="34" customFormat="1" ht="33" customHeight="1">
      <c r="A1" s="469" t="s">
        <v>274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55"/>
    </row>
    <row r="2" spans="1:13" ht="63">
      <c r="A2" s="251" t="s">
        <v>0</v>
      </c>
      <c r="B2" s="251" t="s">
        <v>89</v>
      </c>
      <c r="C2" s="251" t="s">
        <v>145</v>
      </c>
      <c r="D2" s="251" t="s">
        <v>3</v>
      </c>
      <c r="E2" s="251" t="s">
        <v>4</v>
      </c>
      <c r="F2" s="252" t="s">
        <v>5</v>
      </c>
      <c r="G2" s="251" t="s">
        <v>6</v>
      </c>
      <c r="H2" s="251" t="s">
        <v>7</v>
      </c>
      <c r="I2" s="251" t="s">
        <v>8</v>
      </c>
      <c r="J2" s="251" t="s">
        <v>9</v>
      </c>
      <c r="K2" s="251" t="s">
        <v>10</v>
      </c>
      <c r="L2" s="251" t="s">
        <v>11</v>
      </c>
      <c r="M2" s="251" t="s">
        <v>12</v>
      </c>
    </row>
    <row r="3" spans="1:13" ht="104.25" customHeight="1">
      <c r="A3" s="78">
        <v>1</v>
      </c>
      <c r="B3" s="79" t="s">
        <v>146</v>
      </c>
      <c r="C3" s="253"/>
      <c r="D3" s="128" t="s">
        <v>33</v>
      </c>
      <c r="E3" s="433">
        <v>400</v>
      </c>
      <c r="F3" s="87">
        <v>50</v>
      </c>
      <c r="G3" s="433">
        <v>50</v>
      </c>
      <c r="H3" s="254">
        <f>E3+F3+G3</f>
        <v>500</v>
      </c>
      <c r="I3" s="255"/>
      <c r="J3" s="255"/>
      <c r="K3" s="255"/>
      <c r="L3" s="255">
        <f>H3*I3</f>
        <v>0</v>
      </c>
      <c r="M3" s="255">
        <f>J3*L3</f>
        <v>0</v>
      </c>
    </row>
    <row r="4" spans="1:13" ht="100.5" customHeight="1">
      <c r="A4" s="78">
        <f>A3+1</f>
        <v>2</v>
      </c>
      <c r="B4" s="256" t="s">
        <v>147</v>
      </c>
      <c r="C4" s="253"/>
      <c r="D4" s="128" t="s">
        <v>33</v>
      </c>
      <c r="E4" s="78">
        <v>50</v>
      </c>
      <c r="F4" s="433">
        <v>150</v>
      </c>
      <c r="G4" s="87">
        <v>0</v>
      </c>
      <c r="H4" s="254">
        <f>E4+F4+G4</f>
        <v>200</v>
      </c>
      <c r="I4" s="255"/>
      <c r="J4" s="255"/>
      <c r="K4" s="255"/>
      <c r="L4" s="255">
        <f>H4*I4</f>
        <v>0</v>
      </c>
      <c r="M4" s="255">
        <f>J4*L4</f>
        <v>0</v>
      </c>
    </row>
    <row r="5" spans="1:13" ht="112.5" customHeight="1">
      <c r="A5" s="78">
        <v>3</v>
      </c>
      <c r="B5" s="256" t="s">
        <v>148</v>
      </c>
      <c r="C5" s="253"/>
      <c r="D5" s="128" t="s">
        <v>33</v>
      </c>
      <c r="E5" s="433">
        <v>500</v>
      </c>
      <c r="F5" s="433">
        <v>1600</v>
      </c>
      <c r="G5" s="87">
        <v>0</v>
      </c>
      <c r="H5" s="254">
        <f>E5+F5+G5</f>
        <v>2100</v>
      </c>
      <c r="I5" s="255"/>
      <c r="J5" s="255"/>
      <c r="K5" s="255"/>
      <c r="L5" s="255">
        <f>H5*I5</f>
        <v>0</v>
      </c>
      <c r="M5" s="255">
        <f>J5*L5</f>
        <v>0</v>
      </c>
    </row>
    <row r="6" spans="1:13" ht="31.5" customHeight="1">
      <c r="A6" s="486" t="s">
        <v>44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104">
        <f>SUM(L3:L5)</f>
        <v>0</v>
      </c>
      <c r="M6" s="104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5.57421875" style="0" customWidth="1"/>
    <col min="2" max="2" width="34.140625" style="0" customWidth="1"/>
    <col min="3" max="5" width="9.00390625" style="0" customWidth="1"/>
    <col min="6" max="6" width="9.00390625" style="1" customWidth="1"/>
    <col min="7" max="7" width="7.8515625" style="1" customWidth="1"/>
    <col min="8" max="8" width="9.00390625" style="0" customWidth="1"/>
    <col min="9" max="9" width="9.57421875" style="0" customWidth="1"/>
    <col min="10" max="10" width="8.7109375" style="0" customWidth="1"/>
    <col min="11" max="11" width="12.28125" style="0" customWidth="1"/>
    <col min="12" max="12" width="11.57421875" style="0" customWidth="1"/>
    <col min="13" max="13" width="10.140625" style="0" customWidth="1"/>
  </cols>
  <sheetData>
    <row r="1" spans="1:13" s="55" customFormat="1" ht="34.5" customHeight="1">
      <c r="A1" s="487" t="s">
        <v>275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135" customFormat="1" ht="51">
      <c r="A2" s="206" t="s">
        <v>0</v>
      </c>
      <c r="B2" s="206" t="s">
        <v>89</v>
      </c>
      <c r="C2" s="207" t="s">
        <v>145</v>
      </c>
      <c r="D2" s="206" t="s">
        <v>3</v>
      </c>
      <c r="E2" s="206" t="s">
        <v>4</v>
      </c>
      <c r="F2" s="208" t="s">
        <v>5</v>
      </c>
      <c r="G2" s="208" t="s">
        <v>6</v>
      </c>
      <c r="H2" s="206" t="s">
        <v>7</v>
      </c>
      <c r="I2" s="207" t="s">
        <v>8</v>
      </c>
      <c r="J2" s="207" t="s">
        <v>9</v>
      </c>
      <c r="K2" s="207" t="s">
        <v>10</v>
      </c>
      <c r="L2" s="207" t="s">
        <v>11</v>
      </c>
      <c r="M2" s="207" t="s">
        <v>12</v>
      </c>
    </row>
    <row r="3" spans="1:13" ht="104.25" customHeight="1">
      <c r="A3" s="217">
        <v>1</v>
      </c>
      <c r="B3" s="98" t="s">
        <v>149</v>
      </c>
      <c r="C3" s="118"/>
      <c r="D3" s="90" t="s">
        <v>33</v>
      </c>
      <c r="E3" s="90">
        <v>10</v>
      </c>
      <c r="F3" s="377">
        <v>5</v>
      </c>
      <c r="G3" s="377">
        <v>30</v>
      </c>
      <c r="H3" s="218">
        <f>E3+F3+G3</f>
        <v>45</v>
      </c>
      <c r="I3" s="257"/>
      <c r="J3" s="257"/>
      <c r="K3" s="216"/>
      <c r="L3" s="257">
        <f>H3*I3</f>
        <v>0</v>
      </c>
      <c r="M3" s="257">
        <f>J3*L3</f>
        <v>0</v>
      </c>
    </row>
    <row r="4" spans="1:13" ht="116.25" customHeight="1">
      <c r="A4" s="217">
        <v>2</v>
      </c>
      <c r="B4" s="98" t="s">
        <v>150</v>
      </c>
      <c r="C4" s="118"/>
      <c r="D4" s="90" t="s">
        <v>33</v>
      </c>
      <c r="E4" s="377">
        <v>0</v>
      </c>
      <c r="F4" s="377">
        <v>5</v>
      </c>
      <c r="G4" s="377">
        <v>30</v>
      </c>
      <c r="H4" s="218">
        <f>E4+F4+G4</f>
        <v>35</v>
      </c>
      <c r="I4" s="257"/>
      <c r="J4" s="257"/>
      <c r="K4" s="216"/>
      <c r="L4" s="257">
        <f>H4*I4</f>
        <v>0</v>
      </c>
      <c r="M4" s="257">
        <f>J4*L4</f>
        <v>0</v>
      </c>
    </row>
    <row r="5" spans="1:17" ht="78.75" customHeight="1">
      <c r="A5" s="217">
        <v>3</v>
      </c>
      <c r="B5" s="258" t="s">
        <v>151</v>
      </c>
      <c r="C5" s="118"/>
      <c r="D5" s="90" t="s">
        <v>33</v>
      </c>
      <c r="E5" s="377">
        <v>0</v>
      </c>
      <c r="F5" s="377">
        <v>5</v>
      </c>
      <c r="G5" s="119">
        <v>50</v>
      </c>
      <c r="H5" s="218">
        <f>E5+F5+G5</f>
        <v>55</v>
      </c>
      <c r="I5" s="257"/>
      <c r="J5" s="257"/>
      <c r="K5" s="216"/>
      <c r="L5" s="257">
        <f>H5*I5</f>
        <v>0</v>
      </c>
      <c r="M5" s="257">
        <f>J5*L5</f>
        <v>0</v>
      </c>
      <c r="N5" s="463"/>
      <c r="O5" s="463"/>
      <c r="P5" s="463"/>
      <c r="Q5" s="463"/>
    </row>
    <row r="6" spans="1:13" ht="27.75" customHeight="1">
      <c r="A6" s="488" t="s">
        <v>44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259">
        <f>SUM(L3:L5)</f>
        <v>0</v>
      </c>
      <c r="M6" s="259">
        <f>SUM(M3:M5)</f>
        <v>0</v>
      </c>
    </row>
  </sheetData>
  <sheetProtection selectLockedCells="1" selectUnlockedCells="1"/>
  <mergeCells count="3">
    <mergeCell ref="A1:M1"/>
    <mergeCell ref="N5:Q5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5.28125" style="0" customWidth="1"/>
    <col min="2" max="2" width="59.140625" style="0" customWidth="1"/>
    <col min="3" max="3" width="9.00390625" style="0" customWidth="1"/>
    <col min="4" max="4" width="7.8515625" style="0" customWidth="1"/>
    <col min="5" max="5" width="9.00390625" style="0" customWidth="1"/>
    <col min="6" max="7" width="9.00390625" style="1" customWidth="1"/>
    <col min="8" max="8" width="9.00390625" style="0" customWidth="1"/>
    <col min="9" max="9" width="7.7109375" style="0" customWidth="1"/>
    <col min="10" max="10" width="8.140625" style="0" customWidth="1"/>
    <col min="11" max="11" width="12.57421875" style="0" customWidth="1"/>
    <col min="12" max="12" width="14.8515625" style="0" customWidth="1"/>
    <col min="13" max="13" width="13.8515625" style="0" customWidth="1"/>
  </cols>
  <sheetData>
    <row r="1" spans="1:14" s="55" customFormat="1" ht="29.25" customHeight="1">
      <c r="A1" s="489" t="s">
        <v>152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126"/>
    </row>
    <row r="2" spans="1:14" ht="51">
      <c r="A2" s="218" t="s">
        <v>0</v>
      </c>
      <c r="B2" s="91" t="s">
        <v>89</v>
      </c>
      <c r="C2" s="91" t="s">
        <v>145</v>
      </c>
      <c r="D2" s="91" t="s">
        <v>3</v>
      </c>
      <c r="E2" s="91" t="s">
        <v>4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11</v>
      </c>
      <c r="M2" s="91" t="s">
        <v>12</v>
      </c>
      <c r="N2" s="135"/>
    </row>
    <row r="3" spans="1:13" ht="83.25" customHeight="1">
      <c r="A3" s="90">
        <v>1</v>
      </c>
      <c r="B3" s="260" t="s">
        <v>153</v>
      </c>
      <c r="C3" s="113"/>
      <c r="D3" s="83" t="s">
        <v>33</v>
      </c>
      <c r="E3" s="83">
        <v>0</v>
      </c>
      <c r="F3" s="83">
        <v>220</v>
      </c>
      <c r="G3" s="81">
        <v>2000</v>
      </c>
      <c r="H3" s="91">
        <f>E3+F3+G3</f>
        <v>2220</v>
      </c>
      <c r="I3" s="83"/>
      <c r="J3" s="83"/>
      <c r="K3" s="261"/>
      <c r="L3" s="114">
        <f>H3*I3</f>
        <v>0</v>
      </c>
      <c r="M3" s="109">
        <f>J3*L3</f>
        <v>0</v>
      </c>
    </row>
    <row r="4" spans="1:13" ht="142.5" customHeight="1">
      <c r="A4" s="90">
        <f>A3+1</f>
        <v>2</v>
      </c>
      <c r="B4" s="260" t="s">
        <v>154</v>
      </c>
      <c r="C4" s="113"/>
      <c r="D4" s="83" t="s">
        <v>33</v>
      </c>
      <c r="E4" s="83">
        <v>0</v>
      </c>
      <c r="F4" s="83">
        <v>100</v>
      </c>
      <c r="G4" s="83">
        <v>0</v>
      </c>
      <c r="H4" s="91">
        <f>E4+F4+G4</f>
        <v>100</v>
      </c>
      <c r="I4" s="83"/>
      <c r="J4" s="83"/>
      <c r="K4" s="261"/>
      <c r="L4" s="114">
        <f>H4*I4</f>
        <v>0</v>
      </c>
      <c r="M4" s="109">
        <f>J4*L4</f>
        <v>0</v>
      </c>
    </row>
    <row r="5" spans="1:13" ht="141.75" customHeight="1">
      <c r="A5" s="90">
        <f>A4+1</f>
        <v>3</v>
      </c>
      <c r="B5" s="260" t="s">
        <v>254</v>
      </c>
      <c r="C5" s="113"/>
      <c r="D5" s="83" t="s">
        <v>33</v>
      </c>
      <c r="E5" s="83">
        <v>250</v>
      </c>
      <c r="F5" s="83">
        <v>100</v>
      </c>
      <c r="G5" s="83">
        <v>0</v>
      </c>
      <c r="H5" s="91">
        <f>E5+F5+G5</f>
        <v>350</v>
      </c>
      <c r="I5" s="83"/>
      <c r="J5" s="83"/>
      <c r="K5" s="261"/>
      <c r="L5" s="114">
        <f>H5*I5</f>
        <v>0</v>
      </c>
      <c r="M5" s="109">
        <f>J5*L5</f>
        <v>0</v>
      </c>
    </row>
    <row r="6" spans="1:13" ht="138.75" customHeight="1">
      <c r="A6" s="90">
        <f>A5+1</f>
        <v>4</v>
      </c>
      <c r="B6" s="260" t="s">
        <v>155</v>
      </c>
      <c r="C6" s="113"/>
      <c r="D6" s="83" t="s">
        <v>33</v>
      </c>
      <c r="E6" s="83">
        <v>0</v>
      </c>
      <c r="F6" s="83">
        <v>160</v>
      </c>
      <c r="G6" s="83">
        <v>0</v>
      </c>
      <c r="H6" s="91">
        <f>E6+F6+G6</f>
        <v>160</v>
      </c>
      <c r="I6" s="83"/>
      <c r="J6" s="83"/>
      <c r="K6" s="261"/>
      <c r="L6" s="114">
        <f>H6*I6</f>
        <v>0</v>
      </c>
      <c r="M6" s="109">
        <f>J6*L6</f>
        <v>0</v>
      </c>
    </row>
    <row r="7" spans="1:13" ht="134.25" customHeight="1">
      <c r="A7" s="90">
        <v>5</v>
      </c>
      <c r="B7" s="260" t="s">
        <v>156</v>
      </c>
      <c r="C7" s="262"/>
      <c r="D7" s="128" t="s">
        <v>33</v>
      </c>
      <c r="E7" s="128">
        <v>0</v>
      </c>
      <c r="F7" s="128">
        <v>300</v>
      </c>
      <c r="G7" s="242">
        <v>600</v>
      </c>
      <c r="H7" s="131">
        <f>E7+F7+G7</f>
        <v>900</v>
      </c>
      <c r="I7" s="128"/>
      <c r="J7" s="83"/>
      <c r="K7" s="261"/>
      <c r="L7" s="114">
        <f>H7*I7</f>
        <v>0</v>
      </c>
      <c r="M7" s="109">
        <f>J7*L7</f>
        <v>0</v>
      </c>
    </row>
    <row r="8" spans="1:14" ht="34.5" customHeight="1">
      <c r="A8" s="470" t="s">
        <v>44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201">
        <f>SUM(L3:L7)</f>
        <v>0</v>
      </c>
      <c r="M8" s="201">
        <f>SUM(M3:M7)</f>
        <v>0</v>
      </c>
      <c r="N8" s="133"/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7">
      <selection activeCell="Q3" sqref="Q3"/>
    </sheetView>
  </sheetViews>
  <sheetFormatPr defaultColWidth="8.7109375" defaultRowHeight="12.75"/>
  <cols>
    <col min="1" max="1" width="5.57421875" style="135" customWidth="1"/>
    <col min="2" max="2" width="51.7109375" style="1" customWidth="1"/>
    <col min="3" max="3" width="7.421875" style="0" customWidth="1"/>
    <col min="4" max="4" width="6.7109375" style="0" customWidth="1"/>
    <col min="5" max="5" width="5.28125" style="0" customWidth="1"/>
    <col min="6" max="6" width="5.57421875" style="1" customWidth="1"/>
    <col min="7" max="7" width="7.7109375" style="0" customWidth="1"/>
    <col min="8" max="8" width="8.57421875" style="0" customWidth="1"/>
    <col min="9" max="9" width="8.7109375" style="0" customWidth="1"/>
    <col min="10" max="10" width="6.7109375" style="0" customWidth="1"/>
    <col min="11" max="11" width="9.7109375" style="0" customWidth="1"/>
    <col min="12" max="12" width="11.8515625" style="0" customWidth="1"/>
    <col min="13" max="13" width="12.140625" style="0" customWidth="1"/>
    <col min="14" max="16" width="8.7109375" style="0" customWidth="1"/>
    <col min="17" max="17" width="41.00390625" style="0" customWidth="1"/>
  </cols>
  <sheetData>
    <row r="1" spans="1:13" s="263" customFormat="1" ht="29.25" customHeight="1">
      <c r="A1" s="490" t="s">
        <v>276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s="135" customFormat="1" ht="60">
      <c r="A2" s="264" t="s">
        <v>157</v>
      </c>
      <c r="B2" s="265" t="s">
        <v>158</v>
      </c>
      <c r="C2" s="266" t="s">
        <v>159</v>
      </c>
      <c r="D2" s="267" t="s">
        <v>160</v>
      </c>
      <c r="E2" s="267" t="s">
        <v>4</v>
      </c>
      <c r="F2" s="267" t="s">
        <v>5</v>
      </c>
      <c r="G2" s="267" t="s">
        <v>6</v>
      </c>
      <c r="H2" s="267" t="s">
        <v>7</v>
      </c>
      <c r="I2" s="268" t="s">
        <v>8</v>
      </c>
      <c r="J2" s="267" t="s">
        <v>9</v>
      </c>
      <c r="K2" s="268" t="s">
        <v>10</v>
      </c>
      <c r="L2" s="268" t="s">
        <v>11</v>
      </c>
      <c r="M2" s="268" t="s">
        <v>12</v>
      </c>
    </row>
    <row r="3" spans="1:16" ht="178.5">
      <c r="A3" s="269">
        <v>2</v>
      </c>
      <c r="B3" s="260" t="s">
        <v>161</v>
      </c>
      <c r="C3" s="273"/>
      <c r="D3" s="90" t="s">
        <v>14</v>
      </c>
      <c r="E3" s="90">
        <v>0</v>
      </c>
      <c r="F3" s="90">
        <v>0</v>
      </c>
      <c r="G3" s="119">
        <v>15000</v>
      </c>
      <c r="H3" s="218">
        <f>E3+F3+G3</f>
        <v>15000</v>
      </c>
      <c r="I3" s="216"/>
      <c r="J3" s="271"/>
      <c r="K3" s="272"/>
      <c r="L3" s="216">
        <f>H3*I3</f>
        <v>0</v>
      </c>
      <c r="M3" s="216">
        <f>J3*L3</f>
        <v>0</v>
      </c>
      <c r="N3" s="491"/>
      <c r="O3" s="491"/>
      <c r="P3" s="491"/>
    </row>
    <row r="4" spans="1:13" ht="178.5">
      <c r="A4" s="269">
        <v>3</v>
      </c>
      <c r="B4" s="260" t="s">
        <v>162</v>
      </c>
      <c r="C4" s="274"/>
      <c r="D4" s="90" t="s">
        <v>14</v>
      </c>
      <c r="E4" s="90">
        <v>0</v>
      </c>
      <c r="F4" s="90">
        <v>0</v>
      </c>
      <c r="G4" s="119">
        <v>500</v>
      </c>
      <c r="H4" s="218">
        <f>E4+F4+G4</f>
        <v>500</v>
      </c>
      <c r="I4" s="216"/>
      <c r="J4" s="271"/>
      <c r="K4" s="272"/>
      <c r="L4" s="216">
        <f>H4*I4</f>
        <v>0</v>
      </c>
      <c r="M4" s="216">
        <f>J4*L4</f>
        <v>0</v>
      </c>
    </row>
    <row r="5" spans="1:13" ht="181.5" customHeight="1">
      <c r="A5" s="269">
        <v>4</v>
      </c>
      <c r="B5" s="260" t="s">
        <v>163</v>
      </c>
      <c r="C5" s="274"/>
      <c r="D5" s="90" t="s">
        <v>14</v>
      </c>
      <c r="E5" s="90">
        <v>0</v>
      </c>
      <c r="F5" s="90">
        <v>0</v>
      </c>
      <c r="G5" s="119">
        <v>100</v>
      </c>
      <c r="H5" s="218">
        <v>100</v>
      </c>
      <c r="I5" s="216"/>
      <c r="J5" s="271"/>
      <c r="K5" s="272"/>
      <c r="L5" s="216">
        <f>H5*I5</f>
        <v>0</v>
      </c>
      <c r="M5" s="216">
        <f>J5*L5</f>
        <v>0</v>
      </c>
    </row>
    <row r="6" spans="1:13" ht="293.25">
      <c r="A6" s="269">
        <v>5</v>
      </c>
      <c r="B6" s="275" t="s">
        <v>164</v>
      </c>
      <c r="C6" s="276"/>
      <c r="D6" s="90" t="s">
        <v>14</v>
      </c>
      <c r="E6" s="90">
        <v>0</v>
      </c>
      <c r="F6" s="90">
        <v>0</v>
      </c>
      <c r="G6" s="213">
        <v>1000</v>
      </c>
      <c r="H6" s="218">
        <f>E6+F6+G6</f>
        <v>1000</v>
      </c>
      <c r="I6" s="270"/>
      <c r="J6" s="271"/>
      <c r="K6" s="272"/>
      <c r="L6" s="216">
        <f>H6*I6</f>
        <v>0</v>
      </c>
      <c r="M6" s="216">
        <f>J6*L6</f>
        <v>0</v>
      </c>
    </row>
    <row r="7" spans="1:13" ht="34.5" customHeight="1">
      <c r="A7" s="470" t="s">
        <v>44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104">
        <f>SUM(L3:L6)</f>
        <v>0</v>
      </c>
      <c r="M7" s="104">
        <f>SUM(M3:M6)</f>
        <v>0</v>
      </c>
    </row>
  </sheetData>
  <sheetProtection selectLockedCells="1" selectUnlockedCells="1"/>
  <mergeCells count="3">
    <mergeCell ref="A1:M1"/>
    <mergeCell ref="N3:P3"/>
    <mergeCell ref="A7:K7"/>
  </mergeCells>
  <printOptions/>
  <pageMargins left="0" right="0" top="1.062992125984252" bottom="1.062992125984252" header="0.7874015748031497" footer="0.7874015748031497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4">
      <selection activeCell="N3" sqref="N3:P3"/>
    </sheetView>
  </sheetViews>
  <sheetFormatPr defaultColWidth="9.00390625" defaultRowHeight="12.75"/>
  <cols>
    <col min="1" max="1" width="4.421875" style="0" customWidth="1"/>
    <col min="2" max="2" width="42.8515625" style="0" customWidth="1"/>
    <col min="3" max="3" width="9.00390625" style="0" customWidth="1"/>
    <col min="4" max="4" width="7.57421875" style="0" customWidth="1"/>
    <col min="5" max="5" width="9.00390625" style="0" customWidth="1"/>
    <col min="6" max="6" width="7.57421875" style="1" customWidth="1"/>
    <col min="7" max="7" width="7.00390625" style="0" customWidth="1"/>
    <col min="8" max="8" width="7.8515625" style="0" customWidth="1"/>
    <col min="9" max="9" width="10.00390625" style="0" customWidth="1"/>
    <col min="10" max="10" width="6.7109375" style="0" customWidth="1"/>
    <col min="11" max="11" width="10.421875" style="0" customWidth="1"/>
    <col min="12" max="12" width="11.421875" style="0" customWidth="1"/>
    <col min="13" max="13" width="12.7109375" style="0" customWidth="1"/>
  </cols>
  <sheetData>
    <row r="1" spans="1:13" s="1" customFormat="1" ht="20.25">
      <c r="A1" s="492" t="s">
        <v>277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3" ht="60">
      <c r="A2" s="277" t="s">
        <v>157</v>
      </c>
      <c r="B2" s="278" t="s">
        <v>158</v>
      </c>
      <c r="C2" s="279" t="s">
        <v>159</v>
      </c>
      <c r="D2" s="280" t="s">
        <v>160</v>
      </c>
      <c r="E2" s="280" t="s">
        <v>4</v>
      </c>
      <c r="F2" s="280" t="s">
        <v>5</v>
      </c>
      <c r="G2" s="280" t="s">
        <v>6</v>
      </c>
      <c r="H2" s="280" t="s">
        <v>7</v>
      </c>
      <c r="I2" s="281" t="s">
        <v>8</v>
      </c>
      <c r="J2" s="280" t="s">
        <v>9</v>
      </c>
      <c r="K2" s="281" t="s">
        <v>10</v>
      </c>
      <c r="L2" s="281" t="s">
        <v>11</v>
      </c>
      <c r="M2" s="281" t="s">
        <v>12</v>
      </c>
    </row>
    <row r="3" spans="1:16" ht="195.75" customHeight="1">
      <c r="A3" s="282">
        <v>1</v>
      </c>
      <c r="B3" s="283" t="s">
        <v>165</v>
      </c>
      <c r="C3" s="284"/>
      <c r="D3" s="285" t="s">
        <v>33</v>
      </c>
      <c r="E3" s="285">
        <v>100</v>
      </c>
      <c r="F3" s="285">
        <v>0</v>
      </c>
      <c r="G3" s="286">
        <v>50</v>
      </c>
      <c r="H3" s="287">
        <f>E3+F3+G3</f>
        <v>150</v>
      </c>
      <c r="I3" s="288"/>
      <c r="J3" s="288"/>
      <c r="K3" s="289"/>
      <c r="L3" s="288">
        <f>H3*I3</f>
        <v>0</v>
      </c>
      <c r="M3" s="288">
        <f>J3*L3</f>
        <v>0</v>
      </c>
      <c r="N3" s="493"/>
      <c r="O3" s="493"/>
      <c r="P3" s="493"/>
    </row>
    <row r="4" spans="1:16" ht="210.75" customHeight="1">
      <c r="A4" s="269">
        <v>2</v>
      </c>
      <c r="B4" s="88" t="s">
        <v>166</v>
      </c>
      <c r="C4" s="273"/>
      <c r="D4" s="90" t="s">
        <v>33</v>
      </c>
      <c r="E4" s="90">
        <v>200</v>
      </c>
      <c r="F4" s="90">
        <v>0</v>
      </c>
      <c r="G4" s="119">
        <v>50</v>
      </c>
      <c r="H4" s="218">
        <f>E4+F4+G4</f>
        <v>250</v>
      </c>
      <c r="I4" s="216"/>
      <c r="J4" s="288"/>
      <c r="K4" s="289"/>
      <c r="L4" s="288">
        <f>H4*I4</f>
        <v>0</v>
      </c>
      <c r="M4" s="288">
        <f>J4*L4</f>
        <v>0</v>
      </c>
      <c r="N4" s="493"/>
      <c r="O4" s="493"/>
      <c r="P4" s="493"/>
    </row>
    <row r="5" spans="1:13" ht="27" customHeight="1">
      <c r="A5" s="470" t="s">
        <v>44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104">
        <f>SUM(L3:L4)</f>
        <v>0</v>
      </c>
      <c r="M5" s="104">
        <f>SUM(M3:M4)</f>
        <v>0</v>
      </c>
    </row>
  </sheetData>
  <sheetProtection selectLockedCells="1" selectUnlockedCells="1"/>
  <mergeCells count="4">
    <mergeCell ref="A1:M1"/>
    <mergeCell ref="N3:P3"/>
    <mergeCell ref="N4:P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4">
      <selection activeCell="O6" sqref="O6"/>
    </sheetView>
  </sheetViews>
  <sheetFormatPr defaultColWidth="9.00390625" defaultRowHeight="12.75"/>
  <cols>
    <col min="1" max="1" width="6.00390625" style="0" customWidth="1"/>
    <col min="2" max="2" width="27.28125" style="0" customWidth="1"/>
    <col min="3" max="3" width="9.7109375" style="0" customWidth="1"/>
    <col min="4" max="4" width="6.57421875" style="0" customWidth="1"/>
    <col min="5" max="5" width="9.00390625" style="0" customWidth="1"/>
    <col min="6" max="6" width="7.00390625" style="1" customWidth="1"/>
    <col min="7" max="8" width="9.00390625" style="0" customWidth="1"/>
    <col min="9" max="9" width="9.7109375" style="0" customWidth="1"/>
    <col min="10" max="10" width="6.8515625" style="0" customWidth="1"/>
    <col min="11" max="11" width="12.7109375" style="0" customWidth="1"/>
    <col min="12" max="12" width="14.140625" style="0" customWidth="1"/>
    <col min="13" max="13" width="14.57421875" style="0" customWidth="1"/>
  </cols>
  <sheetData>
    <row r="1" spans="1:14" ht="34.5" customHeight="1">
      <c r="A1" s="494" t="s">
        <v>278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290"/>
    </row>
    <row r="2" spans="1:14" ht="51">
      <c r="A2" s="291" t="s">
        <v>0</v>
      </c>
      <c r="B2" s="159" t="s">
        <v>1</v>
      </c>
      <c r="C2" s="159" t="s">
        <v>130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7</v>
      </c>
      <c r="I2" s="159" t="s">
        <v>8</v>
      </c>
      <c r="J2" s="159" t="s">
        <v>9</v>
      </c>
      <c r="K2" s="159" t="s">
        <v>10</v>
      </c>
      <c r="L2" s="159" t="s">
        <v>11</v>
      </c>
      <c r="M2" s="159" t="s">
        <v>12</v>
      </c>
      <c r="N2" s="292"/>
    </row>
    <row r="3" spans="1:14" ht="61.5" customHeight="1">
      <c r="A3" s="155">
        <v>1</v>
      </c>
      <c r="B3" s="293" t="s">
        <v>167</v>
      </c>
      <c r="C3" s="294"/>
      <c r="D3" s="295" t="s">
        <v>33</v>
      </c>
      <c r="E3" s="295">
        <v>25</v>
      </c>
      <c r="F3" s="295">
        <v>24</v>
      </c>
      <c r="G3" s="295">
        <v>50</v>
      </c>
      <c r="H3" s="296">
        <f>SUM(E3:G3)</f>
        <v>99</v>
      </c>
      <c r="I3" s="297"/>
      <c r="J3" s="298"/>
      <c r="K3" s="297"/>
      <c r="L3" s="297">
        <f>H3*I3</f>
        <v>0</v>
      </c>
      <c r="M3" s="297">
        <f>J3*L3</f>
        <v>0</v>
      </c>
      <c r="N3" s="292"/>
    </row>
    <row r="4" spans="1:13" s="1" customFormat="1" ht="63" customHeight="1">
      <c r="A4" s="299">
        <v>2</v>
      </c>
      <c r="B4" s="293" t="s">
        <v>168</v>
      </c>
      <c r="C4" s="294"/>
      <c r="D4" s="295" t="s">
        <v>33</v>
      </c>
      <c r="E4" s="295">
        <v>25</v>
      </c>
      <c r="F4" s="295">
        <v>24</v>
      </c>
      <c r="G4" s="295">
        <v>50</v>
      </c>
      <c r="H4" s="296">
        <f>SUM(E4:G4)</f>
        <v>99</v>
      </c>
      <c r="I4" s="297"/>
      <c r="J4" s="298"/>
      <c r="K4" s="297"/>
      <c r="L4" s="297">
        <f>H4*I4</f>
        <v>0</v>
      </c>
      <c r="M4" s="297">
        <f>J4*L4</f>
        <v>0</v>
      </c>
    </row>
    <row r="5" spans="1:14" ht="88.5" customHeight="1">
      <c r="A5" s="299">
        <v>3</v>
      </c>
      <c r="B5" s="300" t="s">
        <v>169</v>
      </c>
      <c r="C5" s="158"/>
      <c r="D5" s="295" t="s">
        <v>33</v>
      </c>
      <c r="E5" s="295">
        <v>72</v>
      </c>
      <c r="F5" s="295">
        <v>72</v>
      </c>
      <c r="G5" s="420">
        <v>0</v>
      </c>
      <c r="H5" s="296">
        <f>SUM(E5:G5)</f>
        <v>144</v>
      </c>
      <c r="I5" s="297"/>
      <c r="J5" s="298"/>
      <c r="K5" s="297"/>
      <c r="L5" s="297">
        <f>H5*I5</f>
        <v>0</v>
      </c>
      <c r="M5" s="297">
        <f>J5*L5</f>
        <v>0</v>
      </c>
      <c r="N5" s="301"/>
    </row>
    <row r="6" spans="1:14" ht="131.25" customHeight="1">
      <c r="A6" s="299">
        <v>4</v>
      </c>
      <c r="B6" s="293" t="s">
        <v>170</v>
      </c>
      <c r="C6" s="294"/>
      <c r="D6" s="295" t="s">
        <v>33</v>
      </c>
      <c r="E6" s="295">
        <v>72</v>
      </c>
      <c r="F6" s="295">
        <v>150</v>
      </c>
      <c r="G6" s="420">
        <v>0</v>
      </c>
      <c r="H6" s="296">
        <f>SUM(E6:G6)</f>
        <v>222</v>
      </c>
      <c r="I6" s="297"/>
      <c r="J6" s="298"/>
      <c r="K6" s="297"/>
      <c r="L6" s="297">
        <f>H6*I6</f>
        <v>0</v>
      </c>
      <c r="M6" s="297">
        <f>J6*L6</f>
        <v>0</v>
      </c>
      <c r="N6" s="301"/>
    </row>
    <row r="7" spans="1:14" ht="26.25" customHeight="1">
      <c r="A7" s="495" t="s">
        <v>44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302">
        <f>SUM(L3:L6)</f>
        <v>0</v>
      </c>
      <c r="M7" s="302">
        <f>SUM(M3:M6)</f>
        <v>0</v>
      </c>
      <c r="N7" s="303"/>
    </row>
  </sheetData>
  <sheetProtection selectLockedCells="1" selectUnlockedCells="1"/>
  <mergeCells count="2">
    <mergeCell ref="A1:M1"/>
    <mergeCell ref="A7:K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R3" sqref="R3"/>
    </sheetView>
  </sheetViews>
  <sheetFormatPr defaultColWidth="9.00390625" defaultRowHeight="12.75"/>
  <cols>
    <col min="1" max="1" width="5.7109375" style="0" customWidth="1"/>
    <col min="2" max="2" width="45.00390625" style="0" customWidth="1"/>
    <col min="3" max="3" width="9.00390625" style="0" customWidth="1"/>
    <col min="4" max="4" width="7.28125" style="0" customWidth="1"/>
    <col min="5" max="5" width="7.00390625" style="0" customWidth="1"/>
    <col min="6" max="6" width="7.28125" style="1" customWidth="1"/>
    <col min="7" max="7" width="7.57421875" style="0" customWidth="1"/>
    <col min="8" max="9" width="9.00390625" style="0" customWidth="1"/>
    <col min="10" max="10" width="6.140625" style="0" customWidth="1"/>
    <col min="11" max="11" width="9.00390625" style="0" customWidth="1"/>
    <col min="12" max="12" width="11.00390625" style="0" customWidth="1"/>
    <col min="13" max="13" width="12.28125" style="0" customWidth="1"/>
    <col min="14" max="15" width="9.00390625" style="0" customWidth="1"/>
    <col min="16" max="16" width="7.57421875" style="0" customWidth="1"/>
  </cols>
  <sheetData>
    <row r="1" spans="1:13" s="1" customFormat="1" ht="36.75" customHeight="1">
      <c r="A1" s="496" t="s">
        <v>279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1:13" ht="51">
      <c r="A2" s="304" t="s">
        <v>0</v>
      </c>
      <c r="B2" s="304" t="s">
        <v>89</v>
      </c>
      <c r="C2" s="305" t="s">
        <v>171</v>
      </c>
      <c r="D2" s="304" t="s">
        <v>172</v>
      </c>
      <c r="E2" s="304" t="s">
        <v>173</v>
      </c>
      <c r="F2" s="306" t="s">
        <v>174</v>
      </c>
      <c r="G2" s="306" t="s">
        <v>175</v>
      </c>
      <c r="H2" s="304" t="s">
        <v>176</v>
      </c>
      <c r="I2" s="304" t="s">
        <v>8</v>
      </c>
      <c r="J2" s="304" t="s">
        <v>9</v>
      </c>
      <c r="K2" s="304" t="s">
        <v>10</v>
      </c>
      <c r="L2" s="304" t="s">
        <v>11</v>
      </c>
      <c r="M2" s="304" t="s">
        <v>12</v>
      </c>
    </row>
    <row r="3" spans="1:13" ht="374.25" customHeight="1">
      <c r="A3" s="242">
        <v>1</v>
      </c>
      <c r="B3" s="307" t="s">
        <v>177</v>
      </c>
      <c r="C3" s="308"/>
      <c r="D3" s="242" t="s">
        <v>14</v>
      </c>
      <c r="E3" s="242">
        <v>0</v>
      </c>
      <c r="F3" s="424">
        <v>0</v>
      </c>
      <c r="G3" s="424">
        <v>150</v>
      </c>
      <c r="H3" s="309">
        <f>E3+F3+G3</f>
        <v>150</v>
      </c>
      <c r="I3" s="310"/>
      <c r="J3" s="242"/>
      <c r="K3" s="311"/>
      <c r="L3" s="154">
        <f>H3*I3</f>
        <v>0</v>
      </c>
      <c r="M3" s="154">
        <f>J3*L3</f>
        <v>0</v>
      </c>
    </row>
    <row r="4" spans="1:13" ht="54" customHeight="1">
      <c r="A4" s="242">
        <v>2</v>
      </c>
      <c r="B4" s="312" t="s">
        <v>178</v>
      </c>
      <c r="C4" s="308"/>
      <c r="D4" s="242" t="s">
        <v>14</v>
      </c>
      <c r="E4" s="242">
        <v>0</v>
      </c>
      <c r="F4" s="424">
        <v>300</v>
      </c>
      <c r="G4" s="424">
        <v>50</v>
      </c>
      <c r="H4" s="309">
        <f>E4+F4+G4</f>
        <v>350</v>
      </c>
      <c r="I4" s="310"/>
      <c r="J4" s="242"/>
      <c r="K4" s="311"/>
      <c r="L4" s="154">
        <f>H4*I4</f>
        <v>0</v>
      </c>
      <c r="M4" s="154">
        <f>J4*L4</f>
        <v>0</v>
      </c>
    </row>
    <row r="5" spans="1:13" ht="35.25" customHeight="1">
      <c r="A5" s="456" t="s">
        <v>44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313">
        <f>SUM(L3:L4)</f>
        <v>0</v>
      </c>
      <c r="M5" s="313">
        <f>SUM(M3:M4)</f>
        <v>0</v>
      </c>
    </row>
    <row r="15" ht="12.75">
      <c r="C15">
        <v>40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7">
      <selection activeCell="P4" sqref="P4"/>
    </sheetView>
  </sheetViews>
  <sheetFormatPr defaultColWidth="9.00390625" defaultRowHeight="12.75"/>
  <cols>
    <col min="1" max="1" width="4.421875" style="0" customWidth="1"/>
    <col min="2" max="2" width="45.8515625" style="0" customWidth="1"/>
    <col min="3" max="3" width="9.00390625" style="0" customWidth="1"/>
    <col min="4" max="4" width="4.28125" style="0" customWidth="1"/>
    <col min="5" max="5" width="8.8515625" style="0" customWidth="1"/>
    <col min="6" max="6" width="7.28125" style="1" customWidth="1"/>
    <col min="7" max="7" width="7.421875" style="0" customWidth="1"/>
    <col min="8" max="9" width="9.00390625" style="0" customWidth="1"/>
    <col min="10" max="10" width="7.00390625" style="0" customWidth="1"/>
    <col min="11" max="11" width="6.57421875" style="0" customWidth="1"/>
    <col min="12" max="12" width="13.00390625" style="0" customWidth="1"/>
    <col min="13" max="13" width="12.7109375" style="0" customWidth="1"/>
  </cols>
  <sheetData>
    <row r="1" spans="1:13" s="314" customFormat="1" ht="39.75" customHeight="1">
      <c r="A1" s="497" t="s">
        <v>280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63.75">
      <c r="A2" s="304" t="s">
        <v>0</v>
      </c>
      <c r="B2" s="304" t="s">
        <v>89</v>
      </c>
      <c r="C2" s="305" t="s">
        <v>171</v>
      </c>
      <c r="D2" s="304" t="s">
        <v>172</v>
      </c>
      <c r="E2" s="304" t="s">
        <v>173</v>
      </c>
      <c r="F2" s="306" t="s">
        <v>174</v>
      </c>
      <c r="G2" s="306" t="s">
        <v>175</v>
      </c>
      <c r="H2" s="304" t="s">
        <v>176</v>
      </c>
      <c r="I2" s="304" t="s">
        <v>8</v>
      </c>
      <c r="J2" s="304" t="s">
        <v>9</v>
      </c>
      <c r="K2" s="304" t="s">
        <v>10</v>
      </c>
      <c r="L2" s="304" t="s">
        <v>11</v>
      </c>
      <c r="M2" s="304" t="s">
        <v>12</v>
      </c>
    </row>
    <row r="3" spans="1:13" ht="360.75" customHeight="1">
      <c r="A3" s="387">
        <v>1</v>
      </c>
      <c r="B3" s="386" t="s">
        <v>247</v>
      </c>
      <c r="C3" s="388"/>
      <c r="D3" s="82" t="s">
        <v>14</v>
      </c>
      <c r="E3" s="82">
        <v>25000</v>
      </c>
      <c r="F3" s="389">
        <v>25000</v>
      </c>
      <c r="G3" s="119">
        <v>10000</v>
      </c>
      <c r="H3" s="390">
        <f>E3+F3+G3</f>
        <v>60000</v>
      </c>
      <c r="I3" s="391"/>
      <c r="J3" s="82"/>
      <c r="K3" s="392"/>
      <c r="L3" s="393">
        <f>H3*I3</f>
        <v>0</v>
      </c>
      <c r="M3" s="393">
        <f>J3*L3</f>
        <v>0</v>
      </c>
    </row>
    <row r="4" spans="1:13" ht="409.5" customHeight="1">
      <c r="A4" s="387">
        <v>2</v>
      </c>
      <c r="B4" s="395" t="s">
        <v>248</v>
      </c>
      <c r="C4" s="388"/>
      <c r="D4" s="82" t="s">
        <v>14</v>
      </c>
      <c r="E4" s="82">
        <v>1000</v>
      </c>
      <c r="F4" s="389">
        <v>300</v>
      </c>
      <c r="G4" s="119">
        <v>4000</v>
      </c>
      <c r="H4" s="390">
        <f>E4+F4+G4</f>
        <v>5300</v>
      </c>
      <c r="I4" s="391"/>
      <c r="J4" s="82"/>
      <c r="K4" s="392"/>
      <c r="L4" s="393">
        <f>H4*I4</f>
        <v>0</v>
      </c>
      <c r="M4" s="393">
        <f>J4*L4</f>
        <v>0</v>
      </c>
    </row>
    <row r="5" spans="1:13" ht="30.75" customHeight="1">
      <c r="A5" s="498" t="s">
        <v>44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394">
        <f>SUM(L3:L4)</f>
        <v>0</v>
      </c>
      <c r="M5" s="394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7">
      <selection activeCell="P3" sqref="P3"/>
    </sheetView>
  </sheetViews>
  <sheetFormatPr defaultColWidth="9.00390625" defaultRowHeight="12.75"/>
  <cols>
    <col min="1" max="1" width="3.421875" style="0" customWidth="1"/>
    <col min="2" max="2" width="50.8515625" style="0" customWidth="1"/>
    <col min="3" max="3" width="13.57421875" style="0" customWidth="1"/>
    <col min="4" max="5" width="9.00390625" style="0" customWidth="1"/>
    <col min="6" max="6" width="9.00390625" style="1" customWidth="1"/>
    <col min="7" max="11" width="9.00390625" style="0" customWidth="1"/>
    <col min="12" max="12" width="15.8515625" style="0" customWidth="1"/>
    <col min="13" max="13" width="13.8515625" style="0" customWidth="1"/>
  </cols>
  <sheetData>
    <row r="1" spans="1:13" s="7" customFormat="1" ht="34.5" customHeight="1">
      <c r="A1" s="455" t="s">
        <v>257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s="77" customFormat="1" ht="62.25" customHeight="1">
      <c r="A2" s="75" t="s">
        <v>0</v>
      </c>
      <c r="B2" s="75" t="s">
        <v>1</v>
      </c>
      <c r="C2" s="76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4" ht="65.25" customHeight="1">
      <c r="A3" s="78">
        <v>1</v>
      </c>
      <c r="B3" s="79" t="s">
        <v>45</v>
      </c>
      <c r="C3" s="80"/>
      <c r="D3" s="81" t="s">
        <v>33</v>
      </c>
      <c r="E3" s="82">
        <v>0</v>
      </c>
      <c r="F3" s="419">
        <v>0</v>
      </c>
      <c r="G3" s="419">
        <v>400</v>
      </c>
      <c r="H3" s="84">
        <f>E3+F3+G3</f>
        <v>400</v>
      </c>
      <c r="I3" s="85"/>
      <c r="J3" s="85"/>
      <c r="K3" s="85"/>
      <c r="L3" s="85">
        <f>H3*I3</f>
        <v>0</v>
      </c>
      <c r="M3" s="85">
        <f>J3*L3</f>
        <v>0</v>
      </c>
      <c r="N3" s="1"/>
    </row>
    <row r="4" spans="1:14" ht="152.25" customHeight="1">
      <c r="A4" s="78">
        <v>2</v>
      </c>
      <c r="B4" s="79" t="s">
        <v>46</v>
      </c>
      <c r="C4" s="86"/>
      <c r="D4" s="81" t="s">
        <v>33</v>
      </c>
      <c r="E4" s="82">
        <v>0</v>
      </c>
      <c r="F4" s="419">
        <v>1300</v>
      </c>
      <c r="G4" s="83">
        <v>0</v>
      </c>
      <c r="H4" s="84">
        <f>E4+F4+G4</f>
        <v>1300</v>
      </c>
      <c r="I4" s="85"/>
      <c r="J4" s="85"/>
      <c r="K4" s="85"/>
      <c r="L4" s="85">
        <f>H4*I4</f>
        <v>0</v>
      </c>
      <c r="M4" s="85">
        <f>J4*L4</f>
        <v>0</v>
      </c>
      <c r="N4" s="1"/>
    </row>
    <row r="5" spans="1:14" ht="88.5" customHeight="1">
      <c r="A5" s="78">
        <v>3</v>
      </c>
      <c r="B5" s="79" t="s">
        <v>47</v>
      </c>
      <c r="C5" s="86"/>
      <c r="D5" s="81" t="s">
        <v>33</v>
      </c>
      <c r="E5" s="82">
        <v>0</v>
      </c>
      <c r="F5" s="83">
        <v>300</v>
      </c>
      <c r="G5" s="83">
        <v>0</v>
      </c>
      <c r="H5" s="84">
        <f>E5+F5+G5</f>
        <v>300</v>
      </c>
      <c r="I5" s="85"/>
      <c r="J5" s="85"/>
      <c r="K5" s="85"/>
      <c r="L5" s="85">
        <f>H5*I5</f>
        <v>0</v>
      </c>
      <c r="M5" s="85">
        <f>J5*L5</f>
        <v>0</v>
      </c>
      <c r="N5" s="1"/>
    </row>
    <row r="6" spans="1:13" s="1" customFormat="1" ht="45.75" customHeight="1">
      <c r="A6" s="87">
        <v>4</v>
      </c>
      <c r="B6" s="88" t="s">
        <v>48</v>
      </c>
      <c r="C6" s="89"/>
      <c r="D6" s="83" t="s">
        <v>33</v>
      </c>
      <c r="E6" s="90">
        <v>0</v>
      </c>
      <c r="F6" s="83">
        <v>0</v>
      </c>
      <c r="G6" s="419">
        <v>150</v>
      </c>
      <c r="H6" s="91">
        <f>E6+F6+G6</f>
        <v>150</v>
      </c>
      <c r="I6" s="92"/>
      <c r="J6" s="85"/>
      <c r="K6" s="85"/>
      <c r="L6" s="85">
        <f>H6*I6</f>
        <v>0</v>
      </c>
      <c r="M6" s="85">
        <f>J6*L6</f>
        <v>0</v>
      </c>
    </row>
    <row r="7" spans="1:14" ht="63.75" customHeight="1">
      <c r="A7" s="78">
        <v>5</v>
      </c>
      <c r="B7" s="79" t="s">
        <v>49</v>
      </c>
      <c r="C7" s="80"/>
      <c r="D7" s="81" t="s">
        <v>33</v>
      </c>
      <c r="E7" s="82">
        <v>0</v>
      </c>
      <c r="F7" s="419">
        <v>0</v>
      </c>
      <c r="G7" s="419">
        <v>50</v>
      </c>
      <c r="H7" s="84">
        <f>E7+F7+G7</f>
        <v>50</v>
      </c>
      <c r="I7" s="85"/>
      <c r="J7" s="85"/>
      <c r="K7" s="85"/>
      <c r="L7" s="85">
        <f>H7*I7</f>
        <v>0</v>
      </c>
      <c r="M7" s="85">
        <f>J7*L7</f>
        <v>0</v>
      </c>
      <c r="N7" s="1"/>
    </row>
    <row r="8" spans="1:13" s="94" customFormat="1" ht="28.5" customHeight="1">
      <c r="A8" s="456" t="s">
        <v>44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93">
        <f>SUM(L3:L7)</f>
        <v>0</v>
      </c>
      <c r="M8" s="93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4">
      <selection activeCell="S3" sqref="S3"/>
    </sheetView>
  </sheetViews>
  <sheetFormatPr defaultColWidth="9.00390625" defaultRowHeight="12.75"/>
  <cols>
    <col min="1" max="1" width="3.421875" style="0" customWidth="1"/>
    <col min="2" max="2" width="41.00390625" style="0" customWidth="1"/>
    <col min="3" max="3" width="9.00390625" style="0" customWidth="1"/>
    <col min="4" max="4" width="7.57421875" style="0" customWidth="1"/>
    <col min="5" max="5" width="8.140625" style="0" customWidth="1"/>
    <col min="6" max="9" width="9.00390625" style="0" customWidth="1"/>
    <col min="10" max="10" width="6.8515625" style="0" customWidth="1"/>
    <col min="11" max="11" width="9.00390625" style="0" customWidth="1"/>
    <col min="12" max="12" width="12.28125" style="0" customWidth="1"/>
    <col min="13" max="13" width="13.8515625" style="0" customWidth="1"/>
  </cols>
  <sheetData>
    <row r="1" spans="1:13" s="34" customFormat="1" ht="35.25" customHeight="1">
      <c r="A1" s="484" t="s">
        <v>281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3" ht="51">
      <c r="A2" s="315" t="s">
        <v>0</v>
      </c>
      <c r="B2" s="316" t="s">
        <v>1</v>
      </c>
      <c r="C2" s="316" t="s">
        <v>130</v>
      </c>
      <c r="D2" s="316" t="s">
        <v>3</v>
      </c>
      <c r="E2" s="316" t="s">
        <v>4</v>
      </c>
      <c r="F2" s="316" t="s">
        <v>5</v>
      </c>
      <c r="G2" s="316" t="s">
        <v>6</v>
      </c>
      <c r="H2" s="316" t="s">
        <v>7</v>
      </c>
      <c r="I2" s="316" t="s">
        <v>8</v>
      </c>
      <c r="J2" s="316" t="s">
        <v>9</v>
      </c>
      <c r="K2" s="316" t="s">
        <v>10</v>
      </c>
      <c r="L2" s="316" t="s">
        <v>11</v>
      </c>
      <c r="M2" s="316" t="s">
        <v>12</v>
      </c>
    </row>
    <row r="3" spans="1:13" ht="180" customHeight="1">
      <c r="A3" s="155">
        <v>1</v>
      </c>
      <c r="B3" s="300" t="s">
        <v>179</v>
      </c>
      <c r="C3" s="317"/>
      <c r="D3" s="295" t="s">
        <v>33</v>
      </c>
      <c r="E3" s="295">
        <v>0</v>
      </c>
      <c r="F3" s="295">
        <v>100</v>
      </c>
      <c r="G3" s="318">
        <v>200</v>
      </c>
      <c r="H3" s="296">
        <f>E3+F3+G3</f>
        <v>300</v>
      </c>
      <c r="I3" s="297"/>
      <c r="J3" s="319"/>
      <c r="K3" s="297"/>
      <c r="L3" s="297">
        <f>H3*I3</f>
        <v>0</v>
      </c>
      <c r="M3" s="297">
        <f>J3*L3</f>
        <v>0</v>
      </c>
    </row>
    <row r="4" spans="1:13" ht="54" customHeight="1">
      <c r="A4" s="299">
        <v>2</v>
      </c>
      <c r="B4" s="293" t="s">
        <v>180</v>
      </c>
      <c r="C4" s="320"/>
      <c r="D4" s="295" t="s">
        <v>33</v>
      </c>
      <c r="E4" s="420">
        <v>400</v>
      </c>
      <c r="F4" s="295">
        <v>500</v>
      </c>
      <c r="G4" s="318">
        <v>2000</v>
      </c>
      <c r="H4" s="296">
        <f>E4+F4+G4</f>
        <v>2900</v>
      </c>
      <c r="I4" s="297"/>
      <c r="J4" s="319"/>
      <c r="K4" s="297"/>
      <c r="L4" s="297">
        <f>H4*I4</f>
        <v>0</v>
      </c>
      <c r="M4" s="297">
        <f>J4*L4</f>
        <v>0</v>
      </c>
    </row>
    <row r="5" spans="1:13" ht="263.25" customHeight="1">
      <c r="A5" s="299">
        <v>3</v>
      </c>
      <c r="B5" s="293" t="s">
        <v>181</v>
      </c>
      <c r="C5" s="320"/>
      <c r="D5" s="295" t="s">
        <v>33</v>
      </c>
      <c r="E5" s="420">
        <v>500</v>
      </c>
      <c r="F5" s="295">
        <v>60</v>
      </c>
      <c r="G5" s="318">
        <v>500</v>
      </c>
      <c r="H5" s="296">
        <f>E5+F5+G5</f>
        <v>1060</v>
      </c>
      <c r="I5" s="297"/>
      <c r="J5" s="319"/>
      <c r="K5" s="297"/>
      <c r="L5" s="297">
        <f>H5*I5</f>
        <v>0</v>
      </c>
      <c r="M5" s="297">
        <f>J5*L5</f>
        <v>0</v>
      </c>
    </row>
    <row r="6" spans="1:13" s="1" customFormat="1" ht="15.75">
      <c r="A6" s="499" t="s">
        <v>44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321">
        <f>SUM(L3:L5)</f>
        <v>0</v>
      </c>
      <c r="M6" s="32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5.00390625" style="0" customWidth="1"/>
    <col min="2" max="2" width="32.00390625" style="0" customWidth="1"/>
    <col min="3" max="3" width="9.00390625" style="0" customWidth="1"/>
    <col min="4" max="5" width="7.57421875" style="0" customWidth="1"/>
    <col min="6" max="6" width="7.28125" style="0" customWidth="1"/>
    <col min="7" max="11" width="9.00390625" style="0" customWidth="1"/>
    <col min="12" max="12" width="12.28125" style="0" customWidth="1"/>
    <col min="13" max="13" width="13.421875" style="0" customWidth="1"/>
  </cols>
  <sheetData>
    <row r="1" spans="1:13" ht="43.5" customHeight="1">
      <c r="A1" s="500" t="s">
        <v>182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 s="34" customFormat="1" ht="51">
      <c r="A2" s="291" t="s">
        <v>0</v>
      </c>
      <c r="B2" s="322" t="s">
        <v>1</v>
      </c>
      <c r="C2" s="159" t="s">
        <v>130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7</v>
      </c>
      <c r="I2" s="159" t="s">
        <v>8</v>
      </c>
      <c r="J2" s="159" t="s">
        <v>9</v>
      </c>
      <c r="K2" s="159" t="s">
        <v>10</v>
      </c>
      <c r="L2" s="159" t="s">
        <v>11</v>
      </c>
      <c r="M2" s="159" t="s">
        <v>12</v>
      </c>
    </row>
    <row r="3" spans="1:13" ht="186">
      <c r="A3" s="323">
        <v>1</v>
      </c>
      <c r="B3" s="324" t="s">
        <v>183</v>
      </c>
      <c r="C3" s="325"/>
      <c r="D3" s="295" t="s">
        <v>33</v>
      </c>
      <c r="E3" s="295">
        <v>0</v>
      </c>
      <c r="F3" s="295">
        <v>0</v>
      </c>
      <c r="G3" s="295">
        <v>100</v>
      </c>
      <c r="H3" s="296">
        <f>E3+F3+G3</f>
        <v>100</v>
      </c>
      <c r="I3" s="297"/>
      <c r="J3" s="319"/>
      <c r="K3" s="297"/>
      <c r="L3" s="297">
        <f>H3*I3</f>
        <v>0</v>
      </c>
      <c r="M3" s="297">
        <f>J3*L3</f>
        <v>0</v>
      </c>
    </row>
    <row r="4" spans="1:13" ht="76.5" customHeight="1">
      <c r="A4" s="323">
        <v>2</v>
      </c>
      <c r="B4" s="324" t="s">
        <v>184</v>
      </c>
      <c r="C4" s="325"/>
      <c r="D4" s="295" t="s">
        <v>33</v>
      </c>
      <c r="E4" s="295">
        <v>0</v>
      </c>
      <c r="F4" s="295">
        <v>0</v>
      </c>
      <c r="G4" s="295">
        <v>200</v>
      </c>
      <c r="H4" s="296">
        <f>E4+F4+G4</f>
        <v>200</v>
      </c>
      <c r="I4" s="297"/>
      <c r="J4" s="319"/>
      <c r="K4" s="297"/>
      <c r="L4" s="297">
        <f>H4*I4</f>
        <v>0</v>
      </c>
      <c r="M4" s="297">
        <f>J4*L4</f>
        <v>0</v>
      </c>
    </row>
    <row r="5" spans="1:13" ht="42" customHeight="1">
      <c r="A5" s="495" t="s">
        <v>44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326">
        <f>SUM(L3:L4)</f>
        <v>0</v>
      </c>
      <c r="M5" s="326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5.28125" style="0" customWidth="1"/>
    <col min="2" max="2" width="32.00390625" style="0" customWidth="1"/>
    <col min="3" max="3" width="13.00390625" style="0" customWidth="1"/>
    <col min="4" max="7" width="9.00390625" style="0" customWidth="1"/>
    <col min="8" max="8" width="14.7109375" style="0" customWidth="1"/>
    <col min="9" max="9" width="8.8515625" style="0" customWidth="1"/>
    <col min="10" max="10" width="9.00390625" style="0" customWidth="1"/>
    <col min="11" max="11" width="13.421875" style="0" customWidth="1"/>
    <col min="12" max="12" width="14.28125" style="0" customWidth="1"/>
    <col min="13" max="13" width="32.421875" style="0" customWidth="1"/>
  </cols>
  <sheetData>
    <row r="1" spans="1:13" s="328" customFormat="1" ht="60.75" customHeight="1">
      <c r="A1" s="501" t="s">
        <v>282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327"/>
    </row>
    <row r="2" spans="1:12" ht="60">
      <c r="A2" s="254" t="s">
        <v>0</v>
      </c>
      <c r="B2" s="254" t="s">
        <v>1</v>
      </c>
      <c r="C2" s="329" t="s">
        <v>185</v>
      </c>
      <c r="D2" s="254" t="s">
        <v>3</v>
      </c>
      <c r="E2" s="254" t="s">
        <v>4</v>
      </c>
      <c r="F2" s="254" t="s">
        <v>5</v>
      </c>
      <c r="G2" s="254" t="s">
        <v>7</v>
      </c>
      <c r="H2" s="329" t="s">
        <v>8</v>
      </c>
      <c r="I2" s="329" t="s">
        <v>9</v>
      </c>
      <c r="J2" s="329" t="s">
        <v>10</v>
      </c>
      <c r="K2" s="329" t="s">
        <v>11</v>
      </c>
      <c r="L2" s="329" t="s">
        <v>12</v>
      </c>
    </row>
    <row r="3" spans="1:12" ht="57.75" customHeight="1">
      <c r="A3" s="78">
        <v>1</v>
      </c>
      <c r="B3" s="330" t="s">
        <v>186</v>
      </c>
      <c r="C3" s="331"/>
      <c r="D3" s="78" t="s">
        <v>33</v>
      </c>
      <c r="E3" s="433">
        <v>8</v>
      </c>
      <c r="F3" s="433">
        <v>5</v>
      </c>
      <c r="G3" s="254">
        <f>E3+F3</f>
        <v>13</v>
      </c>
      <c r="H3" s="255"/>
      <c r="I3" s="255"/>
      <c r="J3" s="255"/>
      <c r="K3" s="255">
        <f>G3*H3</f>
        <v>0</v>
      </c>
      <c r="L3" s="255">
        <f>I3*K3</f>
        <v>0</v>
      </c>
    </row>
    <row r="4" spans="1:12" ht="62.25" customHeight="1">
      <c r="A4" s="332">
        <v>2</v>
      </c>
      <c r="B4" s="333" t="s">
        <v>187</v>
      </c>
      <c r="C4" s="334"/>
      <c r="D4" s="332" t="s">
        <v>33</v>
      </c>
      <c r="E4" s="434">
        <v>5</v>
      </c>
      <c r="F4" s="332">
        <v>2</v>
      </c>
      <c r="G4" s="335">
        <f>E4+F4</f>
        <v>7</v>
      </c>
      <c r="H4" s="336"/>
      <c r="I4" s="255"/>
      <c r="J4" s="255"/>
      <c r="K4" s="255">
        <f>G4*H4</f>
        <v>0</v>
      </c>
      <c r="L4" s="255">
        <f>I4*K4</f>
        <v>0</v>
      </c>
    </row>
    <row r="5" spans="1:12" ht="39.75" customHeight="1">
      <c r="A5" s="502" t="s">
        <v>44</v>
      </c>
      <c r="B5" s="502"/>
      <c r="C5" s="502"/>
      <c r="D5" s="502"/>
      <c r="E5" s="502"/>
      <c r="F5" s="502"/>
      <c r="G5" s="502"/>
      <c r="H5" s="502"/>
      <c r="I5" s="502"/>
      <c r="J5" s="502"/>
      <c r="K5" s="221">
        <f>SUM(K3:K4)</f>
        <v>0</v>
      </c>
      <c r="L5" s="337">
        <f>SUM(L3:L4)</f>
        <v>0</v>
      </c>
    </row>
    <row r="7" spans="1:13" ht="20.25">
      <c r="A7" s="503" t="s">
        <v>188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338"/>
    </row>
  </sheetData>
  <sheetProtection selectLockedCells="1" selectUnlockedCells="1"/>
  <mergeCells count="3">
    <mergeCell ref="A1:L1"/>
    <mergeCell ref="A5:J5"/>
    <mergeCell ref="A7:L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6.421875" style="0" customWidth="1"/>
    <col min="2" max="2" width="43.57421875" style="0" customWidth="1"/>
    <col min="3" max="3" width="9.00390625" style="0" customWidth="1"/>
    <col min="4" max="4" width="7.57421875" style="0" customWidth="1"/>
    <col min="5" max="6" width="8.140625" style="0" customWidth="1"/>
    <col min="7" max="7" width="7.7109375" style="0" customWidth="1"/>
    <col min="8" max="8" width="7.421875" style="0" customWidth="1"/>
    <col min="9" max="9" width="9.00390625" style="0" customWidth="1"/>
    <col min="10" max="10" width="7.140625" style="0" customWidth="1"/>
    <col min="11" max="11" width="9.00390625" style="0" customWidth="1"/>
    <col min="12" max="12" width="11.00390625" style="0" customWidth="1"/>
    <col min="13" max="13" width="11.57421875" style="0" customWidth="1"/>
  </cols>
  <sheetData>
    <row r="1" spans="1:13" s="339" customFormat="1" ht="39" customHeight="1">
      <c r="A1" s="504" t="s">
        <v>189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13" s="103" customFormat="1" ht="48">
      <c r="A2" s="396" t="s">
        <v>0</v>
      </c>
      <c r="B2" s="371" t="s">
        <v>1</v>
      </c>
      <c r="C2" s="371" t="s">
        <v>130</v>
      </c>
      <c r="D2" s="371" t="s">
        <v>3</v>
      </c>
      <c r="E2" s="371" t="s">
        <v>4</v>
      </c>
      <c r="F2" s="371" t="s">
        <v>5</v>
      </c>
      <c r="G2" s="371" t="s">
        <v>6</v>
      </c>
      <c r="H2" s="371" t="s">
        <v>7</v>
      </c>
      <c r="I2" s="371" t="s">
        <v>8</v>
      </c>
      <c r="J2" s="372" t="s">
        <v>9</v>
      </c>
      <c r="K2" s="372" t="s">
        <v>10</v>
      </c>
      <c r="L2" s="397" t="s">
        <v>11</v>
      </c>
      <c r="M2" s="397" t="s">
        <v>12</v>
      </c>
    </row>
    <row r="3" spans="1:13" s="103" customFormat="1" ht="287.25" customHeight="1">
      <c r="A3" s="398">
        <v>1</v>
      </c>
      <c r="B3" s="399" t="s">
        <v>190</v>
      </c>
      <c r="C3" s="400"/>
      <c r="D3" s="401" t="s">
        <v>23</v>
      </c>
      <c r="E3" s="401">
        <v>40</v>
      </c>
      <c r="F3" s="401">
        <v>0</v>
      </c>
      <c r="G3" s="401">
        <v>0</v>
      </c>
      <c r="H3" s="402">
        <f>E3+F3+G3</f>
        <v>40</v>
      </c>
      <c r="I3" s="403"/>
      <c r="J3" s="404"/>
      <c r="K3" s="403"/>
      <c r="L3" s="405">
        <f>H3*I3</f>
        <v>0</v>
      </c>
      <c r="M3" s="405">
        <f>J3*L3</f>
        <v>0</v>
      </c>
    </row>
    <row r="4" spans="1:17" s="103" customFormat="1" ht="297" customHeight="1">
      <c r="A4" s="398">
        <v>2</v>
      </c>
      <c r="B4" s="406" t="s">
        <v>191</v>
      </c>
      <c r="C4" s="407"/>
      <c r="D4" s="401" t="s">
        <v>23</v>
      </c>
      <c r="E4" s="401">
        <v>20</v>
      </c>
      <c r="F4" s="401">
        <v>0</v>
      </c>
      <c r="G4" s="401">
        <v>0</v>
      </c>
      <c r="H4" s="402">
        <f>E4+F4+G4</f>
        <v>20</v>
      </c>
      <c r="I4" s="403"/>
      <c r="J4" s="404"/>
      <c r="K4" s="403"/>
      <c r="L4" s="405">
        <f>H4*I4</f>
        <v>0</v>
      </c>
      <c r="M4" s="405">
        <f>J4*L4</f>
        <v>0</v>
      </c>
      <c r="O4" s="343"/>
      <c r="P4" s="343"/>
      <c r="Q4" s="343"/>
    </row>
    <row r="5" spans="1:13" s="103" customFormat="1" ht="212.25" customHeight="1">
      <c r="A5" s="398">
        <v>3</v>
      </c>
      <c r="B5" s="408" t="s">
        <v>192</v>
      </c>
      <c r="C5" s="407"/>
      <c r="D5" s="401" t="s">
        <v>23</v>
      </c>
      <c r="E5" s="401">
        <v>10</v>
      </c>
      <c r="F5" s="401">
        <v>0</v>
      </c>
      <c r="G5" s="401">
        <v>0</v>
      </c>
      <c r="H5" s="402">
        <f>E5+F5+G5</f>
        <v>10</v>
      </c>
      <c r="I5" s="403"/>
      <c r="J5" s="404"/>
      <c r="K5" s="403"/>
      <c r="L5" s="405">
        <f>H5*I5</f>
        <v>0</v>
      </c>
      <c r="M5" s="405">
        <f>J5*L5</f>
        <v>0</v>
      </c>
    </row>
    <row r="6" spans="1:13" ht="28.5" customHeight="1">
      <c r="A6" s="505" t="s">
        <v>44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409">
        <f>SUM(L3:L5)</f>
        <v>0</v>
      </c>
      <c r="M6" s="409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7">
      <selection activeCell="Q2" sqref="Q2"/>
    </sheetView>
  </sheetViews>
  <sheetFormatPr defaultColWidth="9.00390625" defaultRowHeight="12.75"/>
  <cols>
    <col min="1" max="1" width="5.140625" style="0" customWidth="1"/>
    <col min="2" max="2" width="49.00390625" style="0" customWidth="1"/>
    <col min="3" max="3" width="5.140625" style="0" customWidth="1"/>
    <col min="4" max="4" width="6.57421875" style="0" customWidth="1"/>
    <col min="5" max="5" width="8.00390625" style="0" customWidth="1"/>
    <col min="6" max="6" width="7.28125" style="0" customWidth="1"/>
    <col min="7" max="9" width="9.00390625" style="0" customWidth="1"/>
    <col min="10" max="10" width="6.7109375" style="0" customWidth="1"/>
    <col min="11" max="11" width="9.00390625" style="0" customWidth="1"/>
    <col min="12" max="12" width="11.57421875" style="0" customWidth="1"/>
    <col min="13" max="13" width="11.8515625" style="0" customWidth="1"/>
  </cols>
  <sheetData>
    <row r="1" spans="1:13" ht="38.25" customHeight="1">
      <c r="A1" s="494" t="s">
        <v>283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spans="1:13" ht="89.25">
      <c r="A2" s="291" t="s">
        <v>0</v>
      </c>
      <c r="B2" s="344" t="s">
        <v>1</v>
      </c>
      <c r="C2" s="159" t="s">
        <v>130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7</v>
      </c>
      <c r="I2" s="159" t="s">
        <v>8</v>
      </c>
      <c r="J2" s="345" t="s">
        <v>9</v>
      </c>
      <c r="K2" s="159" t="s">
        <v>10</v>
      </c>
      <c r="L2" s="159" t="s">
        <v>11</v>
      </c>
      <c r="M2" s="159" t="s">
        <v>12</v>
      </c>
    </row>
    <row r="3" spans="1:13" s="349" customFormat="1" ht="113.25" customHeight="1">
      <c r="A3" s="299">
        <v>1</v>
      </c>
      <c r="B3" s="346" t="s">
        <v>193</v>
      </c>
      <c r="C3" s="294"/>
      <c r="D3" s="295" t="s">
        <v>33</v>
      </c>
      <c r="E3" s="420">
        <v>300</v>
      </c>
      <c r="F3" s="420">
        <v>50</v>
      </c>
      <c r="G3" s="318">
        <v>50</v>
      </c>
      <c r="H3" s="296">
        <f>SUM(E3:G3)</f>
        <v>400</v>
      </c>
      <c r="I3" s="297"/>
      <c r="J3" s="347"/>
      <c r="K3" s="297"/>
      <c r="L3" s="348">
        <f>H3*I3</f>
        <v>0</v>
      </c>
      <c r="M3" s="348">
        <f>J3*L3</f>
        <v>0</v>
      </c>
    </row>
    <row r="4" spans="1:13" s="349" customFormat="1" ht="271.5" customHeight="1">
      <c r="A4" s="299">
        <v>2</v>
      </c>
      <c r="B4" s="346" t="s">
        <v>194</v>
      </c>
      <c r="C4" s="294"/>
      <c r="D4" s="295" t="s">
        <v>33</v>
      </c>
      <c r="E4" s="295">
        <v>0</v>
      </c>
      <c r="F4" s="295">
        <v>20</v>
      </c>
      <c r="G4" s="318">
        <v>0</v>
      </c>
      <c r="H4" s="296">
        <f>SUM(E4:G4)</f>
        <v>20</v>
      </c>
      <c r="I4" s="297"/>
      <c r="J4" s="347"/>
      <c r="K4" s="297"/>
      <c r="L4" s="348">
        <f>H4*I4</f>
        <v>0</v>
      </c>
      <c r="M4" s="348">
        <f>J4*L4</f>
        <v>0</v>
      </c>
    </row>
    <row r="5" spans="1:13" s="349" customFormat="1" ht="92.25" customHeight="1">
      <c r="A5" s="299">
        <v>3</v>
      </c>
      <c r="B5" s="350" t="s">
        <v>195</v>
      </c>
      <c r="C5" s="294"/>
      <c r="D5" s="295" t="s">
        <v>196</v>
      </c>
      <c r="E5" s="420">
        <v>0</v>
      </c>
      <c r="F5" s="420">
        <v>20</v>
      </c>
      <c r="G5" s="318">
        <v>50</v>
      </c>
      <c r="H5" s="296">
        <f>SUM(E5:G5)</f>
        <v>70</v>
      </c>
      <c r="I5" s="297"/>
      <c r="J5" s="347"/>
      <c r="K5" s="297"/>
      <c r="L5" s="348">
        <f>H5*I5</f>
        <v>0</v>
      </c>
      <c r="M5" s="348">
        <f>J5*L5</f>
        <v>0</v>
      </c>
    </row>
    <row r="6" spans="1:13" s="349" customFormat="1" ht="37.5" customHeight="1">
      <c r="A6" s="495" t="s">
        <v>44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302">
        <f>SUM(L3:L5)</f>
        <v>0</v>
      </c>
      <c r="M6" s="302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7">
      <selection activeCell="A1" sqref="A1:M1"/>
    </sheetView>
  </sheetViews>
  <sheetFormatPr defaultColWidth="9.00390625" defaultRowHeight="12.75"/>
  <cols>
    <col min="1" max="1" width="5.7109375" style="0" customWidth="1"/>
    <col min="2" max="2" width="30.7109375" style="0" customWidth="1"/>
    <col min="3" max="3" width="6.140625" style="0" customWidth="1"/>
    <col min="4" max="5" width="9.00390625" style="0" customWidth="1"/>
    <col min="6" max="6" width="7.28125" style="0" customWidth="1"/>
    <col min="7" max="7" width="9.00390625" style="0" customWidth="1"/>
    <col min="8" max="8" width="9.140625" style="133" customWidth="1"/>
    <col min="9" max="11" width="9.00390625" style="0" customWidth="1"/>
    <col min="12" max="12" width="12.00390625" style="0" customWidth="1"/>
    <col min="13" max="13" width="11.28125" style="0" customWidth="1"/>
  </cols>
  <sheetData>
    <row r="1" spans="1:13" ht="45.75" customHeight="1">
      <c r="A1" s="494" t="s">
        <v>284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spans="1:13" ht="76.5">
      <c r="A2" s="291" t="s">
        <v>0</v>
      </c>
      <c r="B2" s="159" t="s">
        <v>1</v>
      </c>
      <c r="C2" s="159" t="s">
        <v>130</v>
      </c>
      <c r="D2" s="159" t="s">
        <v>3</v>
      </c>
      <c r="E2" s="159" t="s">
        <v>4</v>
      </c>
      <c r="F2" s="159" t="s">
        <v>5</v>
      </c>
      <c r="G2" s="159" t="s">
        <v>6</v>
      </c>
      <c r="H2" s="159" t="s">
        <v>7</v>
      </c>
      <c r="I2" s="159" t="s">
        <v>8</v>
      </c>
      <c r="J2" s="345" t="s">
        <v>9</v>
      </c>
      <c r="K2" s="159" t="s">
        <v>10</v>
      </c>
      <c r="L2" s="159" t="s">
        <v>11</v>
      </c>
      <c r="M2" s="159" t="s">
        <v>12</v>
      </c>
    </row>
    <row r="3" spans="1:13" ht="268.5" customHeight="1">
      <c r="A3" s="155">
        <v>1</v>
      </c>
      <c r="B3" s="351" t="s">
        <v>197</v>
      </c>
      <c r="C3" s="158"/>
      <c r="D3" s="158" t="s">
        <v>33</v>
      </c>
      <c r="E3" s="420">
        <v>500</v>
      </c>
      <c r="F3" s="420">
        <v>500</v>
      </c>
      <c r="G3" s="318">
        <v>500</v>
      </c>
      <c r="H3" s="296">
        <f>SUM(E3:G3)</f>
        <v>1500</v>
      </c>
      <c r="I3" s="297"/>
      <c r="J3" s="352"/>
      <c r="K3" s="297"/>
      <c r="L3" s="297">
        <f>H3*I3</f>
        <v>0</v>
      </c>
      <c r="M3" s="297">
        <f>J3*L3</f>
        <v>0</v>
      </c>
    </row>
    <row r="4" spans="1:13" ht="255">
      <c r="A4" s="299">
        <v>2</v>
      </c>
      <c r="B4" s="353" t="s">
        <v>198</v>
      </c>
      <c r="C4" s="294"/>
      <c r="D4" s="295" t="s">
        <v>33</v>
      </c>
      <c r="E4" s="420">
        <v>100</v>
      </c>
      <c r="F4" s="420">
        <v>200</v>
      </c>
      <c r="G4" s="295">
        <v>2000</v>
      </c>
      <c r="H4" s="296">
        <f>SUM(E4:G4)</f>
        <v>2300</v>
      </c>
      <c r="I4" s="297"/>
      <c r="J4" s="352"/>
      <c r="K4" s="297"/>
      <c r="L4" s="297">
        <f>H4*I4</f>
        <v>0</v>
      </c>
      <c r="M4" s="297">
        <f>J4*L4</f>
        <v>0</v>
      </c>
    </row>
    <row r="5" spans="1:13" ht="30" customHeight="1">
      <c r="A5" s="495" t="s">
        <v>44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302">
        <f>SUM(L3:L4)</f>
        <v>0</v>
      </c>
      <c r="M5" s="302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7">
      <selection activeCell="R3" sqref="R3"/>
    </sheetView>
  </sheetViews>
  <sheetFormatPr defaultColWidth="9.00390625" defaultRowHeight="12.75"/>
  <cols>
    <col min="1" max="1" width="6.57421875" style="0" customWidth="1"/>
    <col min="2" max="2" width="34.00390625" style="0" customWidth="1"/>
    <col min="3" max="3" width="6.140625" style="0" customWidth="1"/>
    <col min="4" max="4" width="7.00390625" style="0" customWidth="1"/>
    <col min="5" max="9" width="9.00390625" style="0" customWidth="1"/>
    <col min="10" max="10" width="8.28125" style="0" customWidth="1"/>
    <col min="11" max="11" width="9.00390625" style="0" customWidth="1"/>
    <col min="12" max="12" width="13.7109375" style="0" customWidth="1"/>
    <col min="13" max="13" width="14.00390625" style="0" customWidth="1"/>
  </cols>
  <sheetData>
    <row r="1" spans="1:13" ht="36" customHeight="1">
      <c r="A1" s="506" t="s">
        <v>285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ht="76.5">
      <c r="A2" s="291" t="s">
        <v>0</v>
      </c>
      <c r="B2" s="322" t="s">
        <v>1</v>
      </c>
      <c r="C2" s="322" t="s">
        <v>130</v>
      </c>
      <c r="D2" s="322" t="s">
        <v>3</v>
      </c>
      <c r="E2" s="322" t="s">
        <v>4</v>
      </c>
      <c r="F2" s="322" t="s">
        <v>5</v>
      </c>
      <c r="G2" s="322" t="s">
        <v>6</v>
      </c>
      <c r="H2" s="322" t="s">
        <v>7</v>
      </c>
      <c r="I2" s="322" t="s">
        <v>8</v>
      </c>
      <c r="J2" s="340" t="s">
        <v>9</v>
      </c>
      <c r="K2" s="340" t="s">
        <v>10</v>
      </c>
      <c r="L2" s="341" t="s">
        <v>11</v>
      </c>
      <c r="M2" s="341" t="s">
        <v>12</v>
      </c>
    </row>
    <row r="3" spans="1:13" ht="206.25" customHeight="1">
      <c r="A3" s="354">
        <v>1</v>
      </c>
      <c r="B3" s="342" t="s">
        <v>199</v>
      </c>
      <c r="C3" s="163"/>
      <c r="D3" s="295" t="s">
        <v>33</v>
      </c>
      <c r="E3" s="295">
        <v>5000</v>
      </c>
      <c r="F3" s="295">
        <v>10000</v>
      </c>
      <c r="G3" s="295">
        <v>1000</v>
      </c>
      <c r="H3" s="296">
        <f>SUM(E3:G3)</f>
        <v>16000</v>
      </c>
      <c r="I3" s="297"/>
      <c r="J3" s="352"/>
      <c r="K3" s="297"/>
      <c r="L3" s="348">
        <f>H3*I3</f>
        <v>0</v>
      </c>
      <c r="M3" s="348">
        <f>J3*L3</f>
        <v>0</v>
      </c>
    </row>
    <row r="4" spans="1:13" ht="191.25">
      <c r="A4" s="354">
        <v>2</v>
      </c>
      <c r="B4" s="342" t="s">
        <v>200</v>
      </c>
      <c r="C4" s="163"/>
      <c r="D4" s="295" t="s">
        <v>33</v>
      </c>
      <c r="E4" s="295">
        <v>5000</v>
      </c>
      <c r="F4" s="295">
        <v>8500</v>
      </c>
      <c r="G4" s="295">
        <v>1000</v>
      </c>
      <c r="H4" s="296">
        <f>SUM(E4:G4)</f>
        <v>14500</v>
      </c>
      <c r="I4" s="297"/>
      <c r="J4" s="352"/>
      <c r="K4" s="297"/>
      <c r="L4" s="348">
        <f>H4*I4</f>
        <v>0</v>
      </c>
      <c r="M4" s="348">
        <f>J4*L4</f>
        <v>0</v>
      </c>
    </row>
    <row r="5" spans="1:13" ht="114.75">
      <c r="A5" s="354">
        <v>3</v>
      </c>
      <c r="B5" s="260" t="s">
        <v>201</v>
      </c>
      <c r="C5" s="355"/>
      <c r="D5" s="295" t="s">
        <v>33</v>
      </c>
      <c r="E5" s="128">
        <v>0</v>
      </c>
      <c r="F5" s="128">
        <v>150</v>
      </c>
      <c r="G5" s="295">
        <v>200</v>
      </c>
      <c r="H5" s="296">
        <f>SUM(E5:G5)</f>
        <v>350</v>
      </c>
      <c r="I5" s="132"/>
      <c r="J5" s="352"/>
      <c r="K5" s="297"/>
      <c r="L5" s="348">
        <f>H5*I5</f>
        <v>0</v>
      </c>
      <c r="M5" s="348">
        <f>J5*L5</f>
        <v>0</v>
      </c>
    </row>
    <row r="6" spans="1:13" ht="150.75" customHeight="1">
      <c r="A6" s="356">
        <v>4</v>
      </c>
      <c r="B6" s="357" t="s">
        <v>202</v>
      </c>
      <c r="C6" s="358"/>
      <c r="D6" s="359" t="s">
        <v>33</v>
      </c>
      <c r="E6" s="359">
        <v>1500</v>
      </c>
      <c r="F6" s="359">
        <v>250</v>
      </c>
      <c r="G6" s="359">
        <v>200</v>
      </c>
      <c r="H6" s="360">
        <f>SUM(E6:G6)</f>
        <v>1950</v>
      </c>
      <c r="I6" s="361"/>
      <c r="J6" s="352"/>
      <c r="K6" s="297"/>
      <c r="L6" s="348">
        <f>H6*I6</f>
        <v>0</v>
      </c>
      <c r="M6" s="348">
        <f>J6*L6</f>
        <v>0</v>
      </c>
    </row>
    <row r="7" spans="1:13" ht="114.75">
      <c r="A7" s="155">
        <v>5</v>
      </c>
      <c r="B7" s="342" t="s">
        <v>203</v>
      </c>
      <c r="C7" s="362"/>
      <c r="D7" s="295" t="s">
        <v>14</v>
      </c>
      <c r="E7" s="295">
        <v>10</v>
      </c>
      <c r="F7" s="295">
        <v>3</v>
      </c>
      <c r="G7" s="295">
        <v>3</v>
      </c>
      <c r="H7" s="296">
        <f>SUM(E7:G7)</f>
        <v>16</v>
      </c>
      <c r="I7" s="363"/>
      <c r="J7" s="352"/>
      <c r="K7" s="297"/>
      <c r="L7" s="348">
        <f>H7*I7</f>
        <v>0</v>
      </c>
      <c r="M7" s="348">
        <f>J7*L7</f>
        <v>0</v>
      </c>
    </row>
    <row r="8" spans="1:13" ht="30" customHeight="1">
      <c r="A8" s="495" t="s">
        <v>44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302">
        <f>SUM(L3:L7)</f>
        <v>0</v>
      </c>
      <c r="M8" s="302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3">
      <selection activeCell="Q6" sqref="Q6"/>
    </sheetView>
  </sheetViews>
  <sheetFormatPr defaultColWidth="11.57421875" defaultRowHeight="12.75"/>
  <cols>
    <col min="1" max="1" width="5.140625" style="0" customWidth="1"/>
    <col min="2" max="2" width="29.7109375" style="0" customWidth="1"/>
    <col min="3" max="3" width="11.57421875" style="0" customWidth="1"/>
    <col min="4" max="4" width="9.28125" style="0" customWidth="1"/>
    <col min="5" max="5" width="7.28125" style="0" customWidth="1"/>
    <col min="6" max="6" width="6.57421875" style="0" customWidth="1"/>
    <col min="7" max="7" width="7.8515625" style="0" customWidth="1"/>
    <col min="8" max="8" width="10.57421875" style="0" customWidth="1"/>
  </cols>
  <sheetData>
    <row r="1" spans="1:14" ht="15.75">
      <c r="A1" s="1"/>
      <c r="B1" s="338" t="s">
        <v>251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2.75" customHeight="1">
      <c r="A3" s="83" t="s">
        <v>204</v>
      </c>
      <c r="B3" s="98" t="s">
        <v>89</v>
      </c>
      <c r="C3" s="435" t="s">
        <v>145</v>
      </c>
      <c r="D3" s="208" t="s">
        <v>3</v>
      </c>
      <c r="E3" s="281" t="s">
        <v>241</v>
      </c>
      <c r="F3" s="281" t="s">
        <v>242</v>
      </c>
      <c r="G3" s="281" t="s">
        <v>243</v>
      </c>
      <c r="H3" s="91" t="s">
        <v>7</v>
      </c>
      <c r="I3" s="371" t="s">
        <v>8</v>
      </c>
      <c r="J3" s="83" t="s">
        <v>9</v>
      </c>
      <c r="K3" s="372" t="s">
        <v>10</v>
      </c>
      <c r="L3" s="341" t="s">
        <v>11</v>
      </c>
      <c r="M3" s="341" t="s">
        <v>12</v>
      </c>
      <c r="N3" s="1"/>
    </row>
    <row r="4" spans="1:14" ht="81.75" customHeight="1">
      <c r="A4" s="83">
        <v>1</v>
      </c>
      <c r="B4" s="98" t="s">
        <v>286</v>
      </c>
      <c r="C4" s="113"/>
      <c r="D4" s="83" t="s">
        <v>33</v>
      </c>
      <c r="E4" s="83">
        <v>0</v>
      </c>
      <c r="F4" s="83">
        <v>0</v>
      </c>
      <c r="G4" s="83">
        <v>4500</v>
      </c>
      <c r="H4" s="91">
        <f>E4+F4+G4</f>
        <v>4500</v>
      </c>
      <c r="I4" s="114"/>
      <c r="J4" s="83"/>
      <c r="K4" s="110"/>
      <c r="L4" s="114">
        <f>H4*I4</f>
        <v>0</v>
      </c>
      <c r="M4" s="114">
        <f>J4*L4</f>
        <v>0</v>
      </c>
      <c r="N4" s="1"/>
    </row>
    <row r="5" spans="1:14" ht="84.75" customHeight="1">
      <c r="A5" s="436">
        <v>2</v>
      </c>
      <c r="B5" s="437" t="s">
        <v>287</v>
      </c>
      <c r="C5" s="438"/>
      <c r="D5" s="436" t="s">
        <v>33</v>
      </c>
      <c r="E5" s="436">
        <v>0</v>
      </c>
      <c r="F5" s="436">
        <v>0</v>
      </c>
      <c r="G5" s="436">
        <v>8000</v>
      </c>
      <c r="H5" s="439">
        <f>E5+F5+G5</f>
        <v>8000</v>
      </c>
      <c r="I5" s="440"/>
      <c r="J5" s="436"/>
      <c r="K5" s="441"/>
      <c r="L5" s="440">
        <f>H5*I5</f>
        <v>0</v>
      </c>
      <c r="M5" s="440">
        <f>J5*L5</f>
        <v>0</v>
      </c>
      <c r="N5" s="1"/>
    </row>
    <row r="6" spans="1:14" ht="178.5" customHeight="1">
      <c r="A6" s="442"/>
      <c r="B6" s="443" t="s">
        <v>244</v>
      </c>
      <c r="C6" s="444"/>
      <c r="D6" s="442" t="s">
        <v>23</v>
      </c>
      <c r="E6" s="442">
        <v>0</v>
      </c>
      <c r="F6" s="442">
        <v>0</v>
      </c>
      <c r="G6" s="442">
        <v>20000</v>
      </c>
      <c r="H6" s="439">
        <f>E6+F6+G6</f>
        <v>20000</v>
      </c>
      <c r="I6" s="445"/>
      <c r="J6" s="436"/>
      <c r="K6" s="446"/>
      <c r="L6" s="440">
        <f>H6*I6</f>
        <v>0</v>
      </c>
      <c r="M6" s="440">
        <f>J6*L6</f>
        <v>0</v>
      </c>
      <c r="N6" s="1"/>
    </row>
    <row r="7" spans="1:14" ht="12.75">
      <c r="A7" s="447"/>
      <c r="B7" s="448" t="s">
        <v>245</v>
      </c>
      <c r="C7" s="447"/>
      <c r="D7" s="447"/>
      <c r="E7" s="447"/>
      <c r="F7" s="447"/>
      <c r="G7" s="447"/>
      <c r="H7" s="447"/>
      <c r="I7" s="447"/>
      <c r="J7" s="447"/>
      <c r="K7" s="447"/>
      <c r="L7" s="449">
        <f>SUM(L4:L6)</f>
        <v>0</v>
      </c>
      <c r="M7" s="449">
        <f>SUM(M4:M6)</f>
        <v>0</v>
      </c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</sheetData>
  <sheetProtection selectLockedCells="1" selectUnlockedCells="1"/>
  <printOptions/>
  <pageMargins left="0" right="0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9.00390625" style="0" customWidth="1"/>
    <col min="2" max="2" width="40.00390625" style="0" customWidth="1"/>
    <col min="3" max="3" width="16.00390625" style="0" customWidth="1"/>
    <col min="4" max="4" width="20.421875" style="0" customWidth="1"/>
    <col min="5" max="6" width="9.00390625" style="0" customWidth="1"/>
    <col min="7" max="7" width="10.28125" style="0" customWidth="1"/>
  </cols>
  <sheetData>
    <row r="1" spans="1:4" s="364" customFormat="1" ht="21.75" customHeight="1">
      <c r="A1" s="17" t="s">
        <v>204</v>
      </c>
      <c r="B1" s="17" t="s">
        <v>205</v>
      </c>
      <c r="C1" s="17" t="s">
        <v>11</v>
      </c>
      <c r="D1" s="17" t="s">
        <v>12</v>
      </c>
    </row>
    <row r="2" spans="1:4" ht="21" customHeight="1">
      <c r="A2" s="90">
        <v>1</v>
      </c>
      <c r="B2" s="365" t="s">
        <v>206</v>
      </c>
      <c r="C2" s="366">
        <f>'Pakiet nr 1'!L18</f>
        <v>0</v>
      </c>
      <c r="D2" s="366">
        <f>'Pakiet nr 1'!M18</f>
        <v>0</v>
      </c>
    </row>
    <row r="3" spans="1:4" ht="20.25" customHeight="1">
      <c r="A3" s="90">
        <v>2</v>
      </c>
      <c r="B3" s="365" t="s">
        <v>207</v>
      </c>
      <c r="C3" s="366">
        <f>'Pakiet nr 2'!L14</f>
        <v>0</v>
      </c>
      <c r="D3" s="366">
        <f>'Pakiet nr 2'!N14</f>
        <v>0</v>
      </c>
    </row>
    <row r="4" spans="1:4" ht="26.25" customHeight="1">
      <c r="A4" s="90">
        <v>3</v>
      </c>
      <c r="B4" s="365" t="s">
        <v>208</v>
      </c>
      <c r="C4" s="366">
        <f>'Pakiet nr 3'!L8</f>
        <v>0</v>
      </c>
      <c r="D4" s="366">
        <f>'Pakiet nr 3'!M8</f>
        <v>0</v>
      </c>
    </row>
    <row r="5" spans="1:4" ht="22.5" customHeight="1">
      <c r="A5" s="90">
        <v>4</v>
      </c>
      <c r="B5" s="365" t="s">
        <v>209</v>
      </c>
      <c r="C5" s="366">
        <f>'Pakiet nr 4 '!L4</f>
        <v>0</v>
      </c>
      <c r="D5" s="366">
        <f>'Pakiet nr 4 '!M4</f>
        <v>0</v>
      </c>
    </row>
    <row r="6" spans="1:4" ht="30" customHeight="1">
      <c r="A6" s="90">
        <v>5</v>
      </c>
      <c r="B6" s="122" t="s">
        <v>210</v>
      </c>
      <c r="C6" s="366">
        <f>'Pakiet nr 5'!L34</f>
        <v>0</v>
      </c>
      <c r="D6" s="366">
        <f>'Pakiet nr 5'!M34</f>
        <v>0</v>
      </c>
    </row>
    <row r="7" spans="1:4" ht="21" customHeight="1">
      <c r="A7" s="90">
        <v>6</v>
      </c>
      <c r="B7" s="365" t="s">
        <v>211</v>
      </c>
      <c r="C7" s="366">
        <v>0</v>
      </c>
      <c r="D7" s="366">
        <v>0</v>
      </c>
    </row>
    <row r="8" spans="1:4" ht="27" customHeight="1">
      <c r="A8" s="90">
        <v>7</v>
      </c>
      <c r="B8" s="365" t="s">
        <v>212</v>
      </c>
      <c r="C8" s="366">
        <f>'Pakiet nr 7'!L5</f>
        <v>0</v>
      </c>
      <c r="D8" s="366">
        <f>'Pakiet nr 7'!M5</f>
        <v>0</v>
      </c>
    </row>
    <row r="9" spans="1:4" ht="20.25" customHeight="1">
      <c r="A9" s="90">
        <v>8</v>
      </c>
      <c r="B9" s="365" t="s">
        <v>213</v>
      </c>
      <c r="C9" s="366">
        <f>'Pakiet nr 8'!L4</f>
        <v>0</v>
      </c>
      <c r="D9" s="366">
        <f>'Pakiet nr 8'!M4</f>
        <v>0</v>
      </c>
    </row>
    <row r="10" spans="1:4" ht="26.25" customHeight="1">
      <c r="A10" s="90">
        <v>9</v>
      </c>
      <c r="B10" s="365" t="s">
        <v>214</v>
      </c>
      <c r="C10" s="366">
        <f>'Pakiet nr 9'!L16</f>
        <v>0</v>
      </c>
      <c r="D10" s="366">
        <f>'Pakiet nr 9'!M16</f>
        <v>0</v>
      </c>
    </row>
    <row r="11" spans="1:4" ht="18.75" customHeight="1">
      <c r="A11" s="90">
        <v>10</v>
      </c>
      <c r="B11" s="365" t="s">
        <v>215</v>
      </c>
      <c r="C11" s="366">
        <f>'Pakiet 10'!L5</f>
        <v>0</v>
      </c>
      <c r="D11" s="366">
        <f>'Pakiet 10'!M5</f>
        <v>0</v>
      </c>
    </row>
    <row r="12" spans="1:4" ht="26.25" customHeight="1">
      <c r="A12" s="90">
        <v>11</v>
      </c>
      <c r="B12" s="365" t="s">
        <v>249</v>
      </c>
      <c r="C12" s="369">
        <f>'Pakiet 11'!L4</f>
        <v>0</v>
      </c>
      <c r="D12" s="369">
        <f>'Pakiet 11'!M4</f>
        <v>0</v>
      </c>
    </row>
    <row r="13" spans="1:4" ht="19.5" customHeight="1">
      <c r="A13" s="90">
        <v>12</v>
      </c>
      <c r="B13" s="365" t="s">
        <v>216</v>
      </c>
      <c r="C13" s="366">
        <f>'Pakiet 12'!L5</f>
        <v>0</v>
      </c>
      <c r="D13" s="366">
        <f>'Pakiet 12'!M5</f>
        <v>0</v>
      </c>
    </row>
    <row r="14" spans="1:4" ht="23.25" customHeight="1">
      <c r="A14" s="90">
        <v>13</v>
      </c>
      <c r="B14" s="365" t="s">
        <v>217</v>
      </c>
      <c r="C14" s="366">
        <f>'Pakiet nr 13'!L7</f>
        <v>0</v>
      </c>
      <c r="D14" s="366">
        <f>'Pakiet nr 13'!M7</f>
        <v>0</v>
      </c>
    </row>
    <row r="15" spans="1:4" ht="18.75" customHeight="1">
      <c r="A15" s="90">
        <v>14</v>
      </c>
      <c r="B15" s="365" t="s">
        <v>218</v>
      </c>
      <c r="C15" s="366">
        <f>'Pakiet nr 14'!L6</f>
        <v>0</v>
      </c>
      <c r="D15" s="366">
        <f>'Pakiet nr 14'!M6</f>
        <v>0</v>
      </c>
    </row>
    <row r="16" spans="1:4" ht="33" customHeight="1">
      <c r="A16" s="90">
        <v>15</v>
      </c>
      <c r="B16" s="122" t="s">
        <v>219</v>
      </c>
      <c r="C16" s="366">
        <f>'Pakiet 15'!L4</f>
        <v>0</v>
      </c>
      <c r="D16" s="366">
        <f>'Pakiet 15'!M4</f>
        <v>0</v>
      </c>
    </row>
    <row r="17" spans="1:4" ht="25.5">
      <c r="A17" s="90">
        <v>16</v>
      </c>
      <c r="B17" s="122" t="s">
        <v>220</v>
      </c>
      <c r="C17" s="366">
        <f>'Pakiet nr 16'!L8</f>
        <v>0</v>
      </c>
      <c r="D17" s="366">
        <f>'Pakiet nr 16'!M8</f>
        <v>0</v>
      </c>
    </row>
    <row r="18" spans="1:4" ht="18.75" customHeight="1">
      <c r="A18" s="90">
        <v>17</v>
      </c>
      <c r="B18" s="365" t="s">
        <v>221</v>
      </c>
      <c r="C18" s="366">
        <f>'Pakiet nr 17'!L5</f>
        <v>0</v>
      </c>
      <c r="D18" s="366">
        <f>'Pakiet nr 17'!M5</f>
        <v>0</v>
      </c>
    </row>
    <row r="19" spans="1:4" ht="23.25" customHeight="1">
      <c r="A19" s="90">
        <v>18</v>
      </c>
      <c r="B19" s="365" t="s">
        <v>222</v>
      </c>
      <c r="C19" s="366">
        <f>'Pakiet nr 18'!L7</f>
        <v>0</v>
      </c>
      <c r="D19" s="366">
        <f>'Pakiet nr 18'!M7</f>
        <v>0</v>
      </c>
    </row>
    <row r="20" spans="1:4" ht="23.25" customHeight="1">
      <c r="A20" s="90">
        <v>19</v>
      </c>
      <c r="B20" s="365" t="s">
        <v>223</v>
      </c>
      <c r="C20" s="366">
        <f>'Pakiet nr 19'!L6</f>
        <v>0</v>
      </c>
      <c r="D20" s="366">
        <f>'Pakiet nr 19'!M6</f>
        <v>0</v>
      </c>
    </row>
    <row r="21" spans="1:4" ht="21.75" customHeight="1">
      <c r="A21" s="90">
        <v>20</v>
      </c>
      <c r="B21" s="365" t="s">
        <v>224</v>
      </c>
      <c r="C21" s="366">
        <f>'Pakiet nr 20'!L6</f>
        <v>0</v>
      </c>
      <c r="D21" s="366">
        <f>'Pakiet nr 20'!M6</f>
        <v>0</v>
      </c>
    </row>
    <row r="22" spans="1:4" ht="39" customHeight="1">
      <c r="A22" s="90">
        <v>21</v>
      </c>
      <c r="B22" s="122" t="s">
        <v>225</v>
      </c>
      <c r="C22" s="366">
        <f>'Pakiet 21'!L15</f>
        <v>0</v>
      </c>
      <c r="D22" s="366">
        <f>'Pakiet 21'!M15</f>
        <v>0</v>
      </c>
    </row>
    <row r="23" spans="1:4" ht="24.75" customHeight="1">
      <c r="A23" s="90">
        <v>22</v>
      </c>
      <c r="B23" s="365" t="s">
        <v>226</v>
      </c>
      <c r="C23" s="366">
        <f>'Pakiet nr 22'!L6</f>
        <v>0</v>
      </c>
      <c r="D23" s="366">
        <f>'Pakiet nr 22'!M6</f>
        <v>0</v>
      </c>
    </row>
    <row r="24" spans="1:4" ht="26.25" customHeight="1">
      <c r="A24" s="90">
        <v>23</v>
      </c>
      <c r="B24" s="365" t="s">
        <v>227</v>
      </c>
      <c r="C24" s="366">
        <f>'Pakiet nr 23'!L6</f>
        <v>0</v>
      </c>
      <c r="D24" s="366">
        <f>'Pakiet nr 23'!M6</f>
        <v>0</v>
      </c>
    </row>
    <row r="25" spans="1:4" ht="27.75" customHeight="1">
      <c r="A25" s="90">
        <v>24</v>
      </c>
      <c r="B25" s="365" t="s">
        <v>228</v>
      </c>
      <c r="C25" s="366">
        <f>'Pakiet nr 24'!L8</f>
        <v>0</v>
      </c>
      <c r="D25" s="366">
        <f>'Pakiet nr 24'!M8</f>
        <v>0</v>
      </c>
    </row>
    <row r="26" spans="1:4" ht="31.5" customHeight="1">
      <c r="A26" s="90">
        <v>25</v>
      </c>
      <c r="B26" s="365" t="s">
        <v>229</v>
      </c>
      <c r="C26" s="366">
        <f>'Pakiet nr 25'!L7</f>
        <v>0</v>
      </c>
      <c r="D26" s="366">
        <f>'Pakiet nr 25'!M7</f>
        <v>0</v>
      </c>
    </row>
    <row r="27" spans="1:4" ht="31.5" customHeight="1">
      <c r="A27" s="90">
        <v>26</v>
      </c>
      <c r="B27" s="367" t="s">
        <v>230</v>
      </c>
      <c r="C27" s="366">
        <f>'Pakiet 26'!L5</f>
        <v>0</v>
      </c>
      <c r="D27" s="366">
        <f>'Pakiet 26'!M5</f>
        <v>0</v>
      </c>
    </row>
    <row r="28" spans="1:4" ht="31.5" customHeight="1">
      <c r="A28" s="90">
        <v>27</v>
      </c>
      <c r="B28" s="367" t="s">
        <v>231</v>
      </c>
      <c r="C28" s="366">
        <f>'Pakiet nr 27'!L7</f>
        <v>0</v>
      </c>
      <c r="D28" s="366">
        <f>'Pakiet nr 27'!M7</f>
        <v>0</v>
      </c>
    </row>
    <row r="29" spans="1:4" ht="31.5" customHeight="1">
      <c r="A29" s="90">
        <v>28</v>
      </c>
      <c r="B29" s="367" t="s">
        <v>232</v>
      </c>
      <c r="C29" s="366">
        <f>'Pakiet nr 28'!L5</f>
        <v>0</v>
      </c>
      <c r="D29" s="366">
        <f>'Pakiet nr 28'!M5</f>
        <v>0</v>
      </c>
    </row>
    <row r="30" spans="1:4" ht="42.75" customHeight="1">
      <c r="A30" s="90">
        <v>29</v>
      </c>
      <c r="B30" s="368" t="s">
        <v>233</v>
      </c>
      <c r="C30" s="366">
        <f>'Pakiet nr 29'!L5</f>
        <v>0</v>
      </c>
      <c r="D30" s="366">
        <f>'Pakiet nr 29'!M5</f>
        <v>0</v>
      </c>
    </row>
    <row r="31" spans="1:4" s="1" customFormat="1" ht="31.5" customHeight="1">
      <c r="A31" s="90">
        <v>30</v>
      </c>
      <c r="B31" s="367" t="s">
        <v>234</v>
      </c>
      <c r="C31" s="369">
        <f>'Pakiet nr 30'!L6</f>
        <v>0</v>
      </c>
      <c r="D31" s="369">
        <f>'Pakiet nr 30'!M6</f>
        <v>0</v>
      </c>
    </row>
    <row r="32" spans="1:4" s="1" customFormat="1" ht="31.5" customHeight="1">
      <c r="A32" s="90">
        <v>31</v>
      </c>
      <c r="B32" s="367" t="s">
        <v>235</v>
      </c>
      <c r="C32" s="369">
        <f>'Pakiet nr 31'!L5</f>
        <v>0</v>
      </c>
      <c r="D32" s="369">
        <f>'Pakiet nr 31'!M5</f>
        <v>0</v>
      </c>
    </row>
    <row r="33" spans="1:4" s="1" customFormat="1" ht="31.5" customHeight="1">
      <c r="A33" s="90">
        <v>32</v>
      </c>
      <c r="B33" s="367" t="s">
        <v>236</v>
      </c>
      <c r="C33" s="369">
        <f>'Pakiet nr 32'!K5</f>
        <v>0</v>
      </c>
      <c r="D33" s="369">
        <f>'Pakiet nr 32'!L5</f>
        <v>0</v>
      </c>
    </row>
    <row r="34" spans="1:4" s="1" customFormat="1" ht="31.5" customHeight="1">
      <c r="A34" s="90">
        <v>33</v>
      </c>
      <c r="B34" s="367" t="s">
        <v>237</v>
      </c>
      <c r="C34" s="369">
        <f>'Pakiet nr 33'!L6</f>
        <v>0</v>
      </c>
      <c r="D34" s="369">
        <f>'Pakiet nr 33'!M6</f>
        <v>0</v>
      </c>
    </row>
    <row r="35" spans="1:4" s="1" customFormat="1" ht="50.25" customHeight="1">
      <c r="A35" s="90">
        <v>34</v>
      </c>
      <c r="B35" s="368" t="s">
        <v>238</v>
      </c>
      <c r="C35" s="369">
        <f>'Pakiet nr 34'!L6</f>
        <v>0</v>
      </c>
      <c r="D35" s="369">
        <f>'Pakiet nr 34'!M6</f>
        <v>0</v>
      </c>
    </row>
    <row r="36" spans="1:4" s="1" customFormat="1" ht="31.5" customHeight="1">
      <c r="A36" s="90">
        <v>35</v>
      </c>
      <c r="B36" s="368" t="s">
        <v>239</v>
      </c>
      <c r="C36" s="369">
        <f>'Pakiet nr 35'!L5</f>
        <v>0</v>
      </c>
      <c r="D36" s="369">
        <f>'Pakiet nr 35'!M5</f>
        <v>0</v>
      </c>
    </row>
    <row r="37" spans="1:4" s="1" customFormat="1" ht="31.5" customHeight="1">
      <c r="A37" s="90">
        <v>36</v>
      </c>
      <c r="B37" s="368" t="s">
        <v>240</v>
      </c>
      <c r="C37" s="369">
        <f>'Pakiet nr 36'!L8</f>
        <v>0</v>
      </c>
      <c r="D37" s="369">
        <f>'Pakiet nr 36'!M8</f>
        <v>0</v>
      </c>
    </row>
    <row r="38" spans="1:4" s="1" customFormat="1" ht="31.5" customHeight="1">
      <c r="A38" s="90">
        <v>37</v>
      </c>
      <c r="B38" s="368" t="s">
        <v>250</v>
      </c>
      <c r="C38" s="369"/>
      <c r="D38" s="369"/>
    </row>
    <row r="39" spans="1:4" s="370" customFormat="1" ht="29.25" customHeight="1">
      <c r="A39" s="507" t="s">
        <v>44</v>
      </c>
      <c r="B39" s="507"/>
      <c r="C39" s="177"/>
      <c r="D39" s="177"/>
    </row>
  </sheetData>
  <sheetProtection selectLockedCells="1" selectUnlockedCells="1"/>
  <mergeCells count="1">
    <mergeCell ref="A39:B39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9.00390625" style="0" customWidth="1"/>
    <col min="2" max="2" width="33.140625" style="0" customWidth="1"/>
    <col min="3" max="3" width="11.8515625" style="0" customWidth="1"/>
    <col min="4" max="5" width="9.00390625" style="0" customWidth="1"/>
    <col min="6" max="6" width="9.00390625" style="1" customWidth="1"/>
    <col min="7" max="8" width="9.00390625" style="0" customWidth="1"/>
    <col min="9" max="9" width="12.57421875" style="0" customWidth="1"/>
    <col min="10" max="10" width="7.421875" style="0" customWidth="1"/>
    <col min="11" max="11" width="11.8515625" style="0" customWidth="1"/>
    <col min="12" max="13" width="11.00390625" style="0" customWidth="1"/>
  </cols>
  <sheetData>
    <row r="1" spans="1:14" s="55" customFormat="1" ht="35.25" customHeight="1">
      <c r="A1" s="457" t="s">
        <v>258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95"/>
    </row>
    <row r="2" spans="1:14" s="94" customFormat="1" ht="57.75" customHeight="1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8</v>
      </c>
      <c r="J2" s="96" t="s">
        <v>9</v>
      </c>
      <c r="K2" s="96" t="s">
        <v>10</v>
      </c>
      <c r="L2" s="96" t="s">
        <v>11</v>
      </c>
      <c r="M2" s="96" t="s">
        <v>12</v>
      </c>
      <c r="N2" s="97"/>
    </row>
    <row r="3" spans="1:14" ht="140.25" customHeight="1">
      <c r="A3" s="87">
        <v>1</v>
      </c>
      <c r="B3" s="98" t="s">
        <v>50</v>
      </c>
      <c r="C3" s="99"/>
      <c r="D3" s="100" t="s">
        <v>33</v>
      </c>
      <c r="E3" s="423">
        <v>0</v>
      </c>
      <c r="F3" s="423">
        <v>1400</v>
      </c>
      <c r="G3" s="423">
        <v>50</v>
      </c>
      <c r="H3" s="101">
        <f>E3+F3+G3</f>
        <v>1450</v>
      </c>
      <c r="I3" s="102"/>
      <c r="J3" s="102"/>
      <c r="K3" s="102"/>
      <c r="L3" s="102">
        <f>H3*I3</f>
        <v>0</v>
      </c>
      <c r="M3" s="102">
        <f>J3*L3</f>
        <v>0</v>
      </c>
      <c r="N3" s="103"/>
    </row>
    <row r="4" spans="1:14" s="94" customFormat="1" ht="23.25" customHeight="1">
      <c r="A4" s="458" t="s">
        <v>44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104">
        <f>SUM(L3)</f>
        <v>0</v>
      </c>
      <c r="M4" s="104">
        <f>SUM(M3)</f>
        <v>0</v>
      </c>
      <c r="N4" s="97"/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PageLayoutView="0" workbookViewId="0" topLeftCell="A12">
      <selection activeCell="AD21" sqref="AD21"/>
    </sheetView>
  </sheetViews>
  <sheetFormatPr defaultColWidth="9.00390625" defaultRowHeight="12.75"/>
  <cols>
    <col min="1" max="1" width="3.140625" style="0" customWidth="1"/>
    <col min="2" max="2" width="37.421875" style="0" customWidth="1"/>
    <col min="3" max="5" width="9.00390625" style="0" customWidth="1"/>
    <col min="6" max="7" width="9.00390625" style="1" customWidth="1"/>
    <col min="8" max="11" width="9.00390625" style="0" customWidth="1"/>
    <col min="12" max="12" width="11.57421875" style="0" customWidth="1"/>
    <col min="13" max="13" width="13.7109375" style="0" customWidth="1"/>
    <col min="14" max="14" width="9.00390625" style="0" customWidth="1"/>
    <col min="15" max="15" width="6.00390625" style="0" customWidth="1"/>
    <col min="16" max="16" width="9.00390625" style="0" hidden="1" customWidth="1"/>
    <col min="17" max="17" width="14.57421875" style="0" hidden="1" customWidth="1"/>
    <col min="18" max="27" width="9.00390625" style="0" hidden="1" customWidth="1"/>
  </cols>
  <sheetData>
    <row r="1" s="460" customFormat="1" ht="30" customHeight="1">
      <c r="A1" s="460" t="s">
        <v>259</v>
      </c>
    </row>
    <row r="2" spans="1:13" s="106" customFormat="1" ht="5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3" ht="63.75">
      <c r="A3" s="107">
        <v>1</v>
      </c>
      <c r="B3" s="98" t="s">
        <v>51</v>
      </c>
      <c r="C3" s="108"/>
      <c r="D3" s="107" t="s">
        <v>14</v>
      </c>
      <c r="E3" s="107">
        <v>200</v>
      </c>
      <c r="F3" s="419">
        <v>170</v>
      </c>
      <c r="G3" s="83">
        <v>100</v>
      </c>
      <c r="H3" s="91">
        <f aca="true" t="shared" si="0" ref="H3:H33">E3+F3+G3</f>
        <v>470</v>
      </c>
      <c r="I3" s="109"/>
      <c r="J3" s="107"/>
      <c r="K3" s="110"/>
      <c r="L3" s="109">
        <f aca="true" t="shared" si="1" ref="L3:L33">H3*I3</f>
        <v>0</v>
      </c>
      <c r="M3" s="109">
        <f aca="true" t="shared" si="2" ref="M3:M33">J3*L3</f>
        <v>0</v>
      </c>
    </row>
    <row r="4" spans="1:13" ht="52.5" customHeight="1">
      <c r="A4" s="107">
        <v>2</v>
      </c>
      <c r="B4" s="98" t="s">
        <v>52</v>
      </c>
      <c r="C4" s="108"/>
      <c r="D4" s="107" t="s">
        <v>14</v>
      </c>
      <c r="E4" s="107">
        <v>700</v>
      </c>
      <c r="F4" s="83">
        <v>400</v>
      </c>
      <c r="G4" s="83">
        <v>700</v>
      </c>
      <c r="H4" s="91">
        <f t="shared" si="0"/>
        <v>1800</v>
      </c>
      <c r="I4" s="109"/>
      <c r="J4" s="107"/>
      <c r="K4" s="110"/>
      <c r="L4" s="109">
        <f t="shared" si="1"/>
        <v>0</v>
      </c>
      <c r="M4" s="109">
        <f t="shared" si="2"/>
        <v>0</v>
      </c>
    </row>
    <row r="5" spans="1:17" ht="39.75" customHeight="1">
      <c r="A5" s="107">
        <v>3</v>
      </c>
      <c r="B5" s="98" t="s">
        <v>53</v>
      </c>
      <c r="C5" s="108"/>
      <c r="D5" s="107" t="s">
        <v>14</v>
      </c>
      <c r="E5" s="107">
        <v>1100</v>
      </c>
      <c r="F5" s="83">
        <v>700</v>
      </c>
      <c r="G5" s="111">
        <v>1000</v>
      </c>
      <c r="H5" s="91">
        <f t="shared" si="0"/>
        <v>2800</v>
      </c>
      <c r="I5" s="109"/>
      <c r="J5" s="107"/>
      <c r="K5" s="110"/>
      <c r="L5" s="109">
        <f t="shared" si="1"/>
        <v>0</v>
      </c>
      <c r="M5" s="109">
        <f t="shared" si="2"/>
        <v>0</v>
      </c>
      <c r="N5" s="461"/>
      <c r="O5" s="462"/>
      <c r="P5" s="462"/>
      <c r="Q5" s="462"/>
    </row>
    <row r="6" spans="1:17" ht="52.5" customHeight="1">
      <c r="A6" s="107">
        <v>4</v>
      </c>
      <c r="B6" s="98" t="s">
        <v>54</v>
      </c>
      <c r="C6" s="108"/>
      <c r="D6" s="107" t="s">
        <v>14</v>
      </c>
      <c r="E6" s="107">
        <v>20</v>
      </c>
      <c r="F6" s="83">
        <v>100</v>
      </c>
      <c r="G6" s="111">
        <v>250</v>
      </c>
      <c r="H6" s="91">
        <f t="shared" si="0"/>
        <v>370</v>
      </c>
      <c r="I6" s="109"/>
      <c r="J6" s="107"/>
      <c r="K6" s="110"/>
      <c r="L6" s="109">
        <f t="shared" si="1"/>
        <v>0</v>
      </c>
      <c r="M6" s="109">
        <f t="shared" si="2"/>
        <v>0</v>
      </c>
      <c r="N6" s="461"/>
      <c r="O6" s="462"/>
      <c r="P6" s="462"/>
      <c r="Q6" s="462"/>
    </row>
    <row r="7" spans="1:13" ht="52.5" customHeight="1">
      <c r="A7" s="107">
        <v>5</v>
      </c>
      <c r="B7" s="98" t="s">
        <v>55</v>
      </c>
      <c r="C7" s="108"/>
      <c r="D7" s="107" t="s">
        <v>33</v>
      </c>
      <c r="E7" s="107">
        <v>600</v>
      </c>
      <c r="F7" s="83">
        <v>0</v>
      </c>
      <c r="G7" s="83">
        <v>0</v>
      </c>
      <c r="H7" s="91">
        <f t="shared" si="0"/>
        <v>600</v>
      </c>
      <c r="I7" s="109"/>
      <c r="J7" s="107"/>
      <c r="K7" s="110"/>
      <c r="L7" s="109">
        <f t="shared" si="1"/>
        <v>0</v>
      </c>
      <c r="M7" s="109">
        <f t="shared" si="2"/>
        <v>0</v>
      </c>
    </row>
    <row r="8" spans="1:13" s="1" customFormat="1" ht="99.75" customHeight="1">
      <c r="A8" s="107">
        <v>6</v>
      </c>
      <c r="B8" s="112" t="s">
        <v>56</v>
      </c>
      <c r="C8" s="113"/>
      <c r="D8" s="83" t="s">
        <v>14</v>
      </c>
      <c r="E8" s="83">
        <v>0</v>
      </c>
      <c r="F8" s="83">
        <v>0</v>
      </c>
      <c r="G8" s="83">
        <v>15</v>
      </c>
      <c r="H8" s="91">
        <f t="shared" si="0"/>
        <v>15</v>
      </c>
      <c r="I8" s="114"/>
      <c r="J8" s="107"/>
      <c r="K8" s="110"/>
      <c r="L8" s="109">
        <f t="shared" si="1"/>
        <v>0</v>
      </c>
      <c r="M8" s="109">
        <f t="shared" si="2"/>
        <v>0</v>
      </c>
    </row>
    <row r="9" spans="1:13" s="1" customFormat="1" ht="84" customHeight="1">
      <c r="A9" s="107">
        <v>7</v>
      </c>
      <c r="B9" s="115" t="s">
        <v>57</v>
      </c>
      <c r="C9" s="116"/>
      <c r="D9" s="83" t="s">
        <v>14</v>
      </c>
      <c r="E9" s="83">
        <v>1000</v>
      </c>
      <c r="F9" s="419">
        <v>850</v>
      </c>
      <c r="G9" s="83">
        <v>2000</v>
      </c>
      <c r="H9" s="91">
        <f t="shared" si="0"/>
        <v>3850</v>
      </c>
      <c r="I9" s="114"/>
      <c r="J9" s="107"/>
      <c r="K9" s="110"/>
      <c r="L9" s="109">
        <f t="shared" si="1"/>
        <v>0</v>
      </c>
      <c r="M9" s="109">
        <f t="shared" si="2"/>
        <v>0</v>
      </c>
    </row>
    <row r="10" spans="1:13" ht="36" customHeight="1">
      <c r="A10" s="107">
        <v>8</v>
      </c>
      <c r="B10" s="117" t="s">
        <v>58</v>
      </c>
      <c r="C10" s="108"/>
      <c r="D10" s="107" t="s">
        <v>33</v>
      </c>
      <c r="E10" s="107">
        <v>0</v>
      </c>
      <c r="F10" s="419">
        <v>1200</v>
      </c>
      <c r="G10" s="81">
        <v>1500</v>
      </c>
      <c r="H10" s="91">
        <f t="shared" si="0"/>
        <v>2700</v>
      </c>
      <c r="I10" s="109"/>
      <c r="J10" s="107"/>
      <c r="K10" s="110"/>
      <c r="L10" s="109">
        <f t="shared" si="1"/>
        <v>0</v>
      </c>
      <c r="M10" s="109">
        <f t="shared" si="2"/>
        <v>0</v>
      </c>
    </row>
    <row r="11" spans="1:13" ht="29.25" customHeight="1">
      <c r="A11" s="107">
        <v>9</v>
      </c>
      <c r="B11" s="98" t="s">
        <v>59</v>
      </c>
      <c r="C11" s="108"/>
      <c r="D11" s="107" t="s">
        <v>33</v>
      </c>
      <c r="E11" s="107">
        <v>0</v>
      </c>
      <c r="F11" s="419">
        <v>4</v>
      </c>
      <c r="G11" s="83">
        <v>20</v>
      </c>
      <c r="H11" s="91">
        <f t="shared" si="0"/>
        <v>24</v>
      </c>
      <c r="I11" s="109"/>
      <c r="J11" s="107"/>
      <c r="K11" s="110"/>
      <c r="L11" s="109">
        <f t="shared" si="1"/>
        <v>0</v>
      </c>
      <c r="M11" s="109">
        <f t="shared" si="2"/>
        <v>0</v>
      </c>
    </row>
    <row r="12" spans="1:13" ht="123.75" customHeight="1">
      <c r="A12" s="107">
        <v>10</v>
      </c>
      <c r="B12" s="98" t="s">
        <v>60</v>
      </c>
      <c r="C12" s="108"/>
      <c r="D12" s="107" t="s">
        <v>33</v>
      </c>
      <c r="E12" s="107">
        <v>1100</v>
      </c>
      <c r="F12" s="419">
        <v>500</v>
      </c>
      <c r="G12" s="83">
        <v>1500</v>
      </c>
      <c r="H12" s="91">
        <f t="shared" si="0"/>
        <v>3100</v>
      </c>
      <c r="I12" s="109"/>
      <c r="J12" s="107"/>
      <c r="K12" s="110"/>
      <c r="L12" s="109">
        <f t="shared" si="1"/>
        <v>0</v>
      </c>
      <c r="M12" s="109">
        <f t="shared" si="2"/>
        <v>0</v>
      </c>
    </row>
    <row r="13" spans="1:13" ht="102">
      <c r="A13" s="107">
        <v>11</v>
      </c>
      <c r="B13" s="98" t="s">
        <v>61</v>
      </c>
      <c r="C13" s="108"/>
      <c r="D13" s="107" t="s">
        <v>33</v>
      </c>
      <c r="E13" s="107">
        <v>1400</v>
      </c>
      <c r="F13" s="419">
        <v>1200</v>
      </c>
      <c r="G13" s="83">
        <v>3000</v>
      </c>
      <c r="H13" s="91">
        <f t="shared" si="0"/>
        <v>5600</v>
      </c>
      <c r="I13" s="109"/>
      <c r="J13" s="107"/>
      <c r="K13" s="110"/>
      <c r="L13" s="109">
        <f t="shared" si="1"/>
        <v>0</v>
      </c>
      <c r="M13" s="109">
        <f t="shared" si="2"/>
        <v>0</v>
      </c>
    </row>
    <row r="14" spans="1:17" ht="122.25" customHeight="1">
      <c r="A14" s="107">
        <v>12</v>
      </c>
      <c r="B14" s="113" t="s">
        <v>62</v>
      </c>
      <c r="C14" s="118"/>
      <c r="D14" s="90" t="s">
        <v>33</v>
      </c>
      <c r="E14" s="90">
        <v>1000</v>
      </c>
      <c r="F14" s="377">
        <v>2800</v>
      </c>
      <c r="G14" s="119">
        <v>2000</v>
      </c>
      <c r="H14" s="91">
        <f t="shared" si="0"/>
        <v>5800</v>
      </c>
      <c r="I14" s="120"/>
      <c r="J14" s="107"/>
      <c r="K14" s="110"/>
      <c r="L14" s="109">
        <f t="shared" si="1"/>
        <v>0</v>
      </c>
      <c r="M14" s="109">
        <f t="shared" si="2"/>
        <v>0</v>
      </c>
      <c r="N14" s="463"/>
      <c r="O14" s="463"/>
      <c r="P14" s="463"/>
      <c r="Q14" s="463"/>
    </row>
    <row r="15" spans="1:17" ht="117" customHeight="1">
      <c r="A15" s="107">
        <v>13</v>
      </c>
      <c r="B15" s="98" t="s">
        <v>63</v>
      </c>
      <c r="C15" s="121"/>
      <c r="D15" s="90" t="s">
        <v>33</v>
      </c>
      <c r="E15" s="90">
        <v>1000</v>
      </c>
      <c r="F15" s="90">
        <v>500</v>
      </c>
      <c r="G15" s="119">
        <v>500</v>
      </c>
      <c r="H15" s="91">
        <f t="shared" si="0"/>
        <v>2000</v>
      </c>
      <c r="I15" s="120"/>
      <c r="J15" s="107"/>
      <c r="K15" s="110"/>
      <c r="L15" s="109">
        <f t="shared" si="1"/>
        <v>0</v>
      </c>
      <c r="M15" s="109">
        <f t="shared" si="2"/>
        <v>0</v>
      </c>
      <c r="N15" s="463"/>
      <c r="O15" s="463"/>
      <c r="P15" s="463"/>
      <c r="Q15" s="463"/>
    </row>
    <row r="16" spans="1:13" ht="153.75" customHeight="1">
      <c r="A16" s="107">
        <v>14</v>
      </c>
      <c r="B16" s="98" t="s">
        <v>64</v>
      </c>
      <c r="C16" s="108"/>
      <c r="D16" s="107" t="s">
        <v>33</v>
      </c>
      <c r="E16" s="107">
        <v>3000</v>
      </c>
      <c r="F16" s="419">
        <v>2000</v>
      </c>
      <c r="G16" s="83">
        <v>4000</v>
      </c>
      <c r="H16" s="91">
        <f t="shared" si="0"/>
        <v>9000</v>
      </c>
      <c r="I16" s="109"/>
      <c r="J16" s="107"/>
      <c r="K16" s="110"/>
      <c r="L16" s="109">
        <f t="shared" si="1"/>
        <v>0</v>
      </c>
      <c r="M16" s="109">
        <f t="shared" si="2"/>
        <v>0</v>
      </c>
    </row>
    <row r="17" spans="1:13" ht="216.75">
      <c r="A17" s="107">
        <v>15</v>
      </c>
      <c r="B17" s="98" t="s">
        <v>65</v>
      </c>
      <c r="C17" s="108"/>
      <c r="D17" s="107" t="s">
        <v>33</v>
      </c>
      <c r="E17" s="107">
        <v>80000</v>
      </c>
      <c r="F17" s="419">
        <v>45000</v>
      </c>
      <c r="G17" s="83">
        <v>80000</v>
      </c>
      <c r="H17" s="91">
        <f t="shared" si="0"/>
        <v>205000</v>
      </c>
      <c r="I17" s="109"/>
      <c r="J17" s="107"/>
      <c r="K17" s="110"/>
      <c r="L17" s="109">
        <f t="shared" si="1"/>
        <v>0</v>
      </c>
      <c r="M17" s="109">
        <f t="shared" si="2"/>
        <v>0</v>
      </c>
    </row>
    <row r="18" spans="1:27" ht="76.5">
      <c r="A18" s="107">
        <v>16</v>
      </c>
      <c r="B18" s="98" t="s">
        <v>66</v>
      </c>
      <c r="C18" s="108"/>
      <c r="D18" s="107" t="s">
        <v>33</v>
      </c>
      <c r="E18" s="107">
        <v>3200</v>
      </c>
      <c r="F18" s="83">
        <v>1000</v>
      </c>
      <c r="G18" s="111">
        <v>0</v>
      </c>
      <c r="H18" s="91">
        <f t="shared" si="0"/>
        <v>4200</v>
      </c>
      <c r="I18" s="109"/>
      <c r="J18" s="107"/>
      <c r="K18" s="110"/>
      <c r="L18" s="109">
        <f t="shared" si="1"/>
        <v>0</v>
      </c>
      <c r="M18" s="374">
        <f t="shared" si="2"/>
        <v>0</v>
      </c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</row>
    <row r="19" spans="1:27" ht="76.5">
      <c r="A19" s="107">
        <v>17</v>
      </c>
      <c r="B19" s="98" t="s">
        <v>67</v>
      </c>
      <c r="C19" s="108"/>
      <c r="D19" s="107" t="s">
        <v>33</v>
      </c>
      <c r="E19" s="107">
        <v>3500</v>
      </c>
      <c r="F19" s="83">
        <v>2500</v>
      </c>
      <c r="G19" s="111">
        <v>0</v>
      </c>
      <c r="H19" s="91">
        <f t="shared" si="0"/>
        <v>6000</v>
      </c>
      <c r="I19" s="109"/>
      <c r="J19" s="107"/>
      <c r="K19" s="110"/>
      <c r="L19" s="109">
        <f t="shared" si="1"/>
        <v>0</v>
      </c>
      <c r="M19" s="374">
        <f t="shared" si="2"/>
        <v>0</v>
      </c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373"/>
      <c r="AA19" s="373"/>
    </row>
    <row r="20" spans="1:13" ht="25.5">
      <c r="A20" s="107">
        <v>18</v>
      </c>
      <c r="B20" s="98" t="s">
        <v>68</v>
      </c>
      <c r="C20" s="108"/>
      <c r="D20" s="107" t="s">
        <v>14</v>
      </c>
      <c r="E20" s="107">
        <v>5</v>
      </c>
      <c r="F20" s="83">
        <v>1</v>
      </c>
      <c r="G20" s="83">
        <v>5</v>
      </c>
      <c r="H20" s="91">
        <f t="shared" si="0"/>
        <v>11</v>
      </c>
      <c r="I20" s="109"/>
      <c r="J20" s="107"/>
      <c r="K20" s="110"/>
      <c r="L20" s="109">
        <f t="shared" si="1"/>
        <v>0</v>
      </c>
      <c r="M20" s="109">
        <f t="shared" si="2"/>
        <v>0</v>
      </c>
    </row>
    <row r="21" spans="1:13" ht="38.25">
      <c r="A21" s="107">
        <v>19</v>
      </c>
      <c r="B21" s="98" t="s">
        <v>69</v>
      </c>
      <c r="C21" s="108"/>
      <c r="D21" s="107" t="s">
        <v>14</v>
      </c>
      <c r="E21" s="107">
        <v>5</v>
      </c>
      <c r="F21" s="83">
        <v>3</v>
      </c>
      <c r="G21" s="83">
        <v>1</v>
      </c>
      <c r="H21" s="91">
        <f t="shared" si="0"/>
        <v>9</v>
      </c>
      <c r="I21" s="109"/>
      <c r="J21" s="107"/>
      <c r="K21" s="110"/>
      <c r="L21" s="109">
        <f t="shared" si="1"/>
        <v>0</v>
      </c>
      <c r="M21" s="109">
        <f t="shared" si="2"/>
        <v>0</v>
      </c>
    </row>
    <row r="22" spans="1:13" ht="89.25">
      <c r="A22" s="107">
        <v>20</v>
      </c>
      <c r="B22" s="98" t="s">
        <v>70</v>
      </c>
      <c r="C22" s="108"/>
      <c r="D22" s="107" t="s">
        <v>14</v>
      </c>
      <c r="E22" s="107">
        <v>750</v>
      </c>
      <c r="F22" s="83">
        <v>950</v>
      </c>
      <c r="G22" s="83">
        <v>1500</v>
      </c>
      <c r="H22" s="91">
        <f t="shared" si="0"/>
        <v>3200</v>
      </c>
      <c r="I22" s="109"/>
      <c r="J22" s="107"/>
      <c r="K22" s="110"/>
      <c r="L22" s="109">
        <f t="shared" si="1"/>
        <v>0</v>
      </c>
      <c r="M22" s="109">
        <f t="shared" si="2"/>
        <v>0</v>
      </c>
    </row>
    <row r="23" spans="1:13" ht="89.25">
      <c r="A23" s="107">
        <v>21</v>
      </c>
      <c r="B23" s="98" t="s">
        <v>71</v>
      </c>
      <c r="C23" s="108"/>
      <c r="D23" s="107" t="s">
        <v>14</v>
      </c>
      <c r="E23" s="107">
        <v>700</v>
      </c>
      <c r="F23" s="83">
        <v>500</v>
      </c>
      <c r="G23" s="83">
        <v>1000</v>
      </c>
      <c r="H23" s="91">
        <f t="shared" si="0"/>
        <v>2200</v>
      </c>
      <c r="I23" s="109"/>
      <c r="J23" s="107"/>
      <c r="K23" s="110"/>
      <c r="L23" s="109">
        <f t="shared" si="1"/>
        <v>0</v>
      </c>
      <c r="M23" s="109">
        <f t="shared" si="2"/>
        <v>0</v>
      </c>
    </row>
    <row r="24" spans="1:13" ht="89.25">
      <c r="A24" s="107">
        <v>22</v>
      </c>
      <c r="B24" s="98" t="s">
        <v>72</v>
      </c>
      <c r="C24" s="108"/>
      <c r="D24" s="107" t="s">
        <v>14</v>
      </c>
      <c r="E24" s="107">
        <v>350</v>
      </c>
      <c r="F24" s="83">
        <v>500</v>
      </c>
      <c r="G24" s="83">
        <v>1000</v>
      </c>
      <c r="H24" s="91">
        <f t="shared" si="0"/>
        <v>1850</v>
      </c>
      <c r="I24" s="109"/>
      <c r="J24" s="107"/>
      <c r="K24" s="110"/>
      <c r="L24" s="109">
        <f t="shared" si="1"/>
        <v>0</v>
      </c>
      <c r="M24" s="109">
        <f t="shared" si="2"/>
        <v>0</v>
      </c>
    </row>
    <row r="25" spans="1:13" ht="89.25">
      <c r="A25" s="107">
        <v>23</v>
      </c>
      <c r="B25" s="98" t="s">
        <v>73</v>
      </c>
      <c r="C25" s="108"/>
      <c r="D25" s="107" t="s">
        <v>14</v>
      </c>
      <c r="E25" s="107">
        <v>1400</v>
      </c>
      <c r="F25" s="83">
        <v>1200</v>
      </c>
      <c r="G25" s="83">
        <v>1400</v>
      </c>
      <c r="H25" s="91">
        <f t="shared" si="0"/>
        <v>4000</v>
      </c>
      <c r="I25" s="109"/>
      <c r="J25" s="107"/>
      <c r="K25" s="110"/>
      <c r="L25" s="109">
        <f t="shared" si="1"/>
        <v>0</v>
      </c>
      <c r="M25" s="109">
        <f t="shared" si="2"/>
        <v>0</v>
      </c>
    </row>
    <row r="26" spans="1:13" ht="51">
      <c r="A26" s="107">
        <v>24</v>
      </c>
      <c r="B26" s="98" t="s">
        <v>74</v>
      </c>
      <c r="C26" s="108"/>
      <c r="D26" s="107" t="s">
        <v>14</v>
      </c>
      <c r="E26" s="107">
        <v>5</v>
      </c>
      <c r="F26" s="83">
        <v>0</v>
      </c>
      <c r="G26" s="83">
        <v>0</v>
      </c>
      <c r="H26" s="91">
        <f t="shared" si="0"/>
        <v>5</v>
      </c>
      <c r="I26" s="109"/>
      <c r="J26" s="107"/>
      <c r="K26" s="110"/>
      <c r="L26" s="109">
        <f t="shared" si="1"/>
        <v>0</v>
      </c>
      <c r="M26" s="109">
        <f t="shared" si="2"/>
        <v>0</v>
      </c>
    </row>
    <row r="27" spans="1:13" ht="38.25">
      <c r="A27" s="107">
        <v>25</v>
      </c>
      <c r="B27" s="98" t="s">
        <v>75</v>
      </c>
      <c r="C27" s="108"/>
      <c r="D27" s="107" t="s">
        <v>33</v>
      </c>
      <c r="E27" s="107">
        <v>100</v>
      </c>
      <c r="F27" s="83">
        <v>0</v>
      </c>
      <c r="G27" s="83">
        <v>0</v>
      </c>
      <c r="H27" s="91">
        <f t="shared" si="0"/>
        <v>100</v>
      </c>
      <c r="I27" s="109"/>
      <c r="J27" s="107"/>
      <c r="K27" s="110"/>
      <c r="L27" s="109">
        <f t="shared" si="1"/>
        <v>0</v>
      </c>
      <c r="M27" s="109">
        <f t="shared" si="2"/>
        <v>0</v>
      </c>
    </row>
    <row r="28" spans="1:13" s="36" customFormat="1" ht="57" customHeight="1">
      <c r="A28" s="107">
        <v>26</v>
      </c>
      <c r="B28" s="98" t="s">
        <v>76</v>
      </c>
      <c r="C28" s="122"/>
      <c r="D28" s="107" t="s">
        <v>33</v>
      </c>
      <c r="E28" s="107">
        <v>2600</v>
      </c>
      <c r="F28" s="83">
        <v>1500</v>
      </c>
      <c r="G28" s="83">
        <v>3000</v>
      </c>
      <c r="H28" s="91">
        <f t="shared" si="0"/>
        <v>7100</v>
      </c>
      <c r="I28" s="109"/>
      <c r="J28" s="107"/>
      <c r="K28" s="110"/>
      <c r="L28" s="109">
        <f t="shared" si="1"/>
        <v>0</v>
      </c>
      <c r="M28" s="109">
        <f t="shared" si="2"/>
        <v>0</v>
      </c>
    </row>
    <row r="29" spans="1:13" s="34" customFormat="1" ht="42.75" customHeight="1">
      <c r="A29" s="107">
        <v>27</v>
      </c>
      <c r="B29" s="98" t="s">
        <v>77</v>
      </c>
      <c r="C29" s="108"/>
      <c r="D29" s="107" t="s">
        <v>33</v>
      </c>
      <c r="E29" s="107">
        <v>0</v>
      </c>
      <c r="F29" s="83">
        <v>350</v>
      </c>
      <c r="G29" s="83">
        <v>100</v>
      </c>
      <c r="H29" s="91">
        <f t="shared" si="0"/>
        <v>450</v>
      </c>
      <c r="I29" s="109"/>
      <c r="J29" s="107"/>
      <c r="K29" s="110"/>
      <c r="L29" s="109">
        <f t="shared" si="1"/>
        <v>0</v>
      </c>
      <c r="M29" s="109">
        <f t="shared" si="2"/>
        <v>0</v>
      </c>
    </row>
    <row r="30" spans="1:13" s="34" customFormat="1" ht="68.25" customHeight="1">
      <c r="A30" s="107">
        <v>28</v>
      </c>
      <c r="B30" s="123" t="s">
        <v>78</v>
      </c>
      <c r="C30" s="122"/>
      <c r="D30" s="107" t="s">
        <v>23</v>
      </c>
      <c r="E30" s="107">
        <v>0</v>
      </c>
      <c r="F30" s="83">
        <v>0</v>
      </c>
      <c r="G30" s="83">
        <v>900</v>
      </c>
      <c r="H30" s="91">
        <f t="shared" si="0"/>
        <v>900</v>
      </c>
      <c r="I30" s="109"/>
      <c r="J30" s="107"/>
      <c r="K30" s="110"/>
      <c r="L30" s="109">
        <f t="shared" si="1"/>
        <v>0</v>
      </c>
      <c r="M30" s="109">
        <f t="shared" si="2"/>
        <v>0</v>
      </c>
    </row>
    <row r="31" spans="1:13" s="124" customFormat="1" ht="51.75" customHeight="1">
      <c r="A31" s="107">
        <v>29</v>
      </c>
      <c r="B31" s="98" t="s">
        <v>79</v>
      </c>
      <c r="C31" s="88"/>
      <c r="D31" s="83" t="s">
        <v>33</v>
      </c>
      <c r="E31" s="83">
        <v>600</v>
      </c>
      <c r="F31" s="83">
        <v>0</v>
      </c>
      <c r="G31" s="83">
        <v>0</v>
      </c>
      <c r="H31" s="91">
        <f t="shared" si="0"/>
        <v>600</v>
      </c>
      <c r="I31" s="114"/>
      <c r="J31" s="107"/>
      <c r="K31" s="110"/>
      <c r="L31" s="109">
        <f t="shared" si="1"/>
        <v>0</v>
      </c>
      <c r="M31" s="109">
        <f t="shared" si="2"/>
        <v>0</v>
      </c>
    </row>
    <row r="32" spans="1:13" s="124" customFormat="1" ht="66" customHeight="1">
      <c r="A32" s="107">
        <v>30</v>
      </c>
      <c r="B32" s="125" t="s">
        <v>80</v>
      </c>
      <c r="C32" s="107"/>
      <c r="D32" s="107" t="s">
        <v>33</v>
      </c>
      <c r="E32" s="107">
        <v>1000</v>
      </c>
      <c r="F32" s="419">
        <v>3300</v>
      </c>
      <c r="G32" s="83">
        <v>300</v>
      </c>
      <c r="H32" s="91">
        <f t="shared" si="0"/>
        <v>4600</v>
      </c>
      <c r="I32" s="109"/>
      <c r="J32" s="107"/>
      <c r="K32" s="110"/>
      <c r="L32" s="109">
        <f t="shared" si="1"/>
        <v>0</v>
      </c>
      <c r="M32" s="109">
        <f t="shared" si="2"/>
        <v>0</v>
      </c>
    </row>
    <row r="33" spans="1:13" s="124" customFormat="1" ht="66" customHeight="1">
      <c r="A33" s="107">
        <v>31</v>
      </c>
      <c r="B33" s="125" t="s">
        <v>81</v>
      </c>
      <c r="C33" s="107"/>
      <c r="D33" s="107" t="s">
        <v>14</v>
      </c>
      <c r="E33" s="107">
        <v>20</v>
      </c>
      <c r="F33" s="83">
        <v>0</v>
      </c>
      <c r="G33" s="83">
        <v>0</v>
      </c>
      <c r="H33" s="91">
        <f t="shared" si="0"/>
        <v>20</v>
      </c>
      <c r="I33" s="109"/>
      <c r="J33" s="107"/>
      <c r="K33" s="110"/>
      <c r="L33" s="109">
        <f t="shared" si="1"/>
        <v>0</v>
      </c>
      <c r="M33" s="109">
        <f t="shared" si="2"/>
        <v>0</v>
      </c>
    </row>
    <row r="34" spans="1:13" ht="27" customHeight="1">
      <c r="A34" s="458" t="s">
        <v>44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104">
        <f>SUM(L3:L33)</f>
        <v>0</v>
      </c>
      <c r="M34" s="104">
        <f>SUM(M3:M33)</f>
        <v>0</v>
      </c>
    </row>
  </sheetData>
  <sheetProtection selectLockedCells="1" selectUnlockedCells="1"/>
  <mergeCells count="8">
    <mergeCell ref="N19:Y19"/>
    <mergeCell ref="A34:K34"/>
    <mergeCell ref="A1:IV1"/>
    <mergeCell ref="N5:Q5"/>
    <mergeCell ref="N6:Q6"/>
    <mergeCell ref="N14:Q14"/>
    <mergeCell ref="N15:Q15"/>
    <mergeCell ref="N18:AA18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7109375" style="0" customWidth="1"/>
    <col min="2" max="2" width="23.7109375" style="0" customWidth="1"/>
    <col min="3" max="3" width="12.421875" style="0" customWidth="1"/>
    <col min="4" max="4" width="9.00390625" style="0" customWidth="1"/>
    <col min="5" max="5" width="9.00390625" style="1" customWidth="1"/>
    <col min="6" max="7" width="9.00390625" style="0" customWidth="1"/>
    <col min="8" max="8" width="10.140625" style="0" customWidth="1"/>
    <col min="9" max="9" width="11.140625" style="0" customWidth="1"/>
    <col min="10" max="10" width="14.00390625" style="0" customWidth="1"/>
    <col min="11" max="11" width="9.00390625" style="0" customWidth="1"/>
    <col min="12" max="12" width="9.00390625" style="0" hidden="1" customWidth="1"/>
  </cols>
  <sheetData>
    <row r="1" spans="1:11" s="126" customFormat="1" ht="33.75" customHeight="1">
      <c r="A1" s="464" t="s">
        <v>82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0" s="106" customFormat="1" ht="51">
      <c r="A2" s="127" t="s">
        <v>0</v>
      </c>
      <c r="B2" s="127" t="s">
        <v>1</v>
      </c>
      <c r="C2" s="105" t="s">
        <v>2</v>
      </c>
      <c r="D2" s="105" t="s">
        <v>3</v>
      </c>
      <c r="E2" s="105" t="s">
        <v>5</v>
      </c>
      <c r="F2" s="105" t="s">
        <v>8</v>
      </c>
      <c r="G2" s="105" t="s">
        <v>9</v>
      </c>
      <c r="H2" s="105" t="s">
        <v>10</v>
      </c>
      <c r="I2" s="105" t="s">
        <v>11</v>
      </c>
      <c r="J2" s="105" t="s">
        <v>12</v>
      </c>
    </row>
    <row r="3" spans="1:12" ht="55.5" customHeight="1">
      <c r="A3" s="128">
        <v>1</v>
      </c>
      <c r="B3" s="129" t="s">
        <v>83</v>
      </c>
      <c r="C3" s="130"/>
      <c r="D3" s="128" t="s">
        <v>14</v>
      </c>
      <c r="E3" s="131">
        <v>5</v>
      </c>
      <c r="F3" s="132"/>
      <c r="G3" s="128"/>
      <c r="H3" s="132"/>
      <c r="I3" s="132">
        <f>E3*F3</f>
        <v>0</v>
      </c>
      <c r="J3" s="132">
        <f>G3*I3</f>
        <v>0</v>
      </c>
      <c r="L3">
        <v>1.08</v>
      </c>
    </row>
    <row r="4" spans="1:10" s="133" customFormat="1" ht="23.25" customHeight="1">
      <c r="A4" s="465" t="s">
        <v>44</v>
      </c>
      <c r="B4" s="465"/>
      <c r="C4" s="465"/>
      <c r="D4" s="465"/>
      <c r="E4" s="465"/>
      <c r="F4" s="465"/>
      <c r="G4" s="465"/>
      <c r="H4" s="465"/>
      <c r="I4" s="104">
        <f>SUM(I3)</f>
        <v>0</v>
      </c>
      <c r="J4" s="104">
        <f>SUM(J3)</f>
        <v>0</v>
      </c>
    </row>
  </sheetData>
  <sheetProtection selectLockedCells="1" selectUnlockedCells="1"/>
  <mergeCells count="2">
    <mergeCell ref="A1:K1"/>
    <mergeCell ref="A4:H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S4" sqref="S4"/>
    </sheetView>
  </sheetViews>
  <sheetFormatPr defaultColWidth="9.00390625" defaultRowHeight="12.75"/>
  <cols>
    <col min="1" max="1" width="4.140625" style="0" customWidth="1"/>
    <col min="2" max="2" width="35.140625" style="0" customWidth="1"/>
    <col min="3" max="4" width="9.00390625" style="0" customWidth="1"/>
    <col min="5" max="5" width="7.8515625" style="0" customWidth="1"/>
    <col min="6" max="6" width="7.8515625" style="1" customWidth="1"/>
    <col min="7" max="7" width="9.00390625" style="0" customWidth="1"/>
    <col min="8" max="8" width="6.8515625" style="0" customWidth="1"/>
    <col min="9" max="9" width="9.28125" style="0" customWidth="1"/>
    <col min="10" max="10" width="8.28125" style="0" customWidth="1"/>
    <col min="11" max="11" width="9.28125" style="0" customWidth="1"/>
    <col min="12" max="12" width="12.8515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2.140625" style="0" customWidth="1"/>
    <col min="17" max="18" width="9.00390625" style="0" hidden="1" customWidth="1"/>
  </cols>
  <sheetData>
    <row r="1" spans="1:13" s="126" customFormat="1" ht="35.25" customHeight="1">
      <c r="A1" s="457" t="s">
        <v>260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106" customFormat="1" ht="51">
      <c r="A2" s="127" t="s">
        <v>84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05" t="s">
        <v>10</v>
      </c>
      <c r="L2" s="105" t="s">
        <v>11</v>
      </c>
      <c r="M2" s="105" t="s">
        <v>12</v>
      </c>
    </row>
    <row r="3" spans="1:14" s="135" customFormat="1" ht="71.25" customHeight="1">
      <c r="A3" s="90">
        <v>1</v>
      </c>
      <c r="B3" s="134" t="s">
        <v>85</v>
      </c>
      <c r="C3" s="128"/>
      <c r="D3" s="128" t="s">
        <v>33</v>
      </c>
      <c r="E3" s="128">
        <v>0</v>
      </c>
      <c r="F3" s="128">
        <v>400</v>
      </c>
      <c r="G3" s="128">
        <v>200</v>
      </c>
      <c r="H3" s="131">
        <f>E3+F3+G3</f>
        <v>600</v>
      </c>
      <c r="I3" s="132"/>
      <c r="J3" s="132"/>
      <c r="K3" s="132"/>
      <c r="L3" s="132">
        <f>H3*I3</f>
        <v>0</v>
      </c>
      <c r="M3" s="132">
        <f>J3*L3</f>
        <v>0</v>
      </c>
      <c r="N3" s="135">
        <v>1.08</v>
      </c>
    </row>
    <row r="4" spans="1:18" s="137" customFormat="1" ht="122.25" customHeight="1">
      <c r="A4" s="410">
        <v>2</v>
      </c>
      <c r="B4" s="411" t="s">
        <v>86</v>
      </c>
      <c r="C4" s="412"/>
      <c r="D4" s="413" t="s">
        <v>23</v>
      </c>
      <c r="E4" s="414">
        <v>0</v>
      </c>
      <c r="F4" s="413">
        <v>150</v>
      </c>
      <c r="G4" s="415">
        <v>100</v>
      </c>
      <c r="H4" s="416">
        <f>E4+F4+G4</f>
        <v>250</v>
      </c>
      <c r="I4" s="417"/>
      <c r="J4" s="418"/>
      <c r="K4" s="418"/>
      <c r="L4" s="132">
        <f>H4*I4</f>
        <v>0</v>
      </c>
      <c r="M4" s="132">
        <f>J4*L4</f>
        <v>0</v>
      </c>
      <c r="N4" s="136"/>
      <c r="O4" s="466"/>
      <c r="P4" s="467"/>
      <c r="Q4" s="467"/>
      <c r="R4" s="467"/>
    </row>
    <row r="5" spans="1:14" ht="27.75" customHeight="1">
      <c r="A5" s="468" t="s">
        <v>44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138">
        <f>SUM(L3:L4)</f>
        <v>0</v>
      </c>
      <c r="M5" s="138">
        <f>SUM(M3:M4)</f>
        <v>0</v>
      </c>
      <c r="N5" s="133"/>
    </row>
  </sheetData>
  <sheetProtection selectLockedCells="1" selectUnlockedCells="1"/>
  <mergeCells count="3">
    <mergeCell ref="A1:M1"/>
    <mergeCell ref="O4:R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9.00390625" style="0" customWidth="1"/>
    <col min="2" max="2" width="34.57421875" style="0" customWidth="1"/>
    <col min="3" max="3" width="8.140625" style="0" customWidth="1"/>
    <col min="4" max="4" width="6.7109375" style="0" customWidth="1"/>
    <col min="5" max="5" width="8.28125" style="0" customWidth="1"/>
    <col min="6" max="6" width="9.00390625" style="1" customWidth="1"/>
    <col min="7" max="7" width="7.57421875" style="0" customWidth="1"/>
    <col min="8" max="8" width="7.421875" style="0" customWidth="1"/>
    <col min="9" max="9" width="9.00390625" style="0" customWidth="1"/>
    <col min="10" max="10" width="9.421875" style="0" customWidth="1"/>
    <col min="11" max="11" width="10.28125" style="0" customWidth="1"/>
    <col min="12" max="12" width="12.1406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7" customFormat="1" ht="40.5" customHeight="1">
      <c r="A1" s="469" t="s">
        <v>261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63.75">
      <c r="A2" s="139" t="s">
        <v>0</v>
      </c>
      <c r="B2" s="139" t="s">
        <v>1</v>
      </c>
      <c r="C2" s="139" t="s">
        <v>2</v>
      </c>
      <c r="D2" s="139" t="s">
        <v>3</v>
      </c>
      <c r="E2" s="139" t="s">
        <v>4</v>
      </c>
      <c r="F2" s="140" t="s">
        <v>87</v>
      </c>
      <c r="G2" s="139" t="s">
        <v>6</v>
      </c>
      <c r="H2" s="139" t="s">
        <v>7</v>
      </c>
      <c r="I2" s="139" t="s">
        <v>8</v>
      </c>
      <c r="J2" s="139" t="s">
        <v>9</v>
      </c>
      <c r="K2" s="139" t="s">
        <v>10</v>
      </c>
      <c r="L2" s="139" t="s">
        <v>11</v>
      </c>
      <c r="M2" s="139" t="s">
        <v>12</v>
      </c>
    </row>
    <row r="3" spans="1:15" s="1" customFormat="1" ht="264.75" customHeight="1">
      <c r="A3" s="141">
        <v>1</v>
      </c>
      <c r="B3" s="99" t="s">
        <v>88</v>
      </c>
      <c r="C3" s="99"/>
      <c r="D3" s="100" t="s">
        <v>33</v>
      </c>
      <c r="E3" s="427">
        <v>10</v>
      </c>
      <c r="F3" s="427">
        <v>5</v>
      </c>
      <c r="G3" s="100">
        <v>10</v>
      </c>
      <c r="H3" s="101">
        <f>E3+F3+G3</f>
        <v>25</v>
      </c>
      <c r="I3" s="100"/>
      <c r="J3" s="100"/>
      <c r="K3" s="143"/>
      <c r="L3" s="144">
        <f>H3*I3</f>
        <v>0</v>
      </c>
      <c r="M3" s="145">
        <f>J3*L3</f>
        <v>0</v>
      </c>
      <c r="O3" s="1">
        <v>1.08</v>
      </c>
    </row>
    <row r="4" spans="1:13" s="133" customFormat="1" ht="28.5" customHeight="1">
      <c r="A4" s="470" t="s">
        <v>44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104">
        <f>SUM(L3)</f>
        <v>0</v>
      </c>
      <c r="M4" s="104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4.140625" style="0" customWidth="1"/>
    <col min="2" max="2" width="69.28125" style="0" customWidth="1"/>
    <col min="3" max="3" width="7.8515625" style="0" customWidth="1"/>
    <col min="4" max="4" width="7.421875" style="0" customWidth="1"/>
    <col min="5" max="5" width="8.57421875" style="0" customWidth="1"/>
    <col min="6" max="6" width="8.421875" style="1" customWidth="1"/>
    <col min="7" max="7" width="9.00390625" style="1" customWidth="1"/>
    <col min="8" max="8" width="8.00390625" style="0" customWidth="1"/>
    <col min="9" max="9" width="9.00390625" style="0" customWidth="1"/>
    <col min="10" max="10" width="12.421875" style="0" customWidth="1"/>
    <col min="11" max="11" width="8.421875" style="0" customWidth="1"/>
    <col min="12" max="12" width="12.57421875" style="0" customWidth="1"/>
    <col min="13" max="13" width="14.7109375" style="0" customWidth="1"/>
  </cols>
  <sheetData>
    <row r="1" spans="1:13" s="7" customFormat="1" ht="28.5" customHeight="1">
      <c r="A1" s="471" t="s">
        <v>262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s="149" customFormat="1" ht="51" customHeight="1">
      <c r="A2" s="146" t="s">
        <v>0</v>
      </c>
      <c r="B2" s="146" t="s">
        <v>89</v>
      </c>
      <c r="C2" s="147" t="s">
        <v>2</v>
      </c>
      <c r="D2" s="146" t="s">
        <v>3</v>
      </c>
      <c r="E2" s="146" t="s">
        <v>4</v>
      </c>
      <c r="F2" s="148" t="s">
        <v>5</v>
      </c>
      <c r="G2" s="148" t="s">
        <v>6</v>
      </c>
      <c r="H2" s="146" t="s">
        <v>7</v>
      </c>
      <c r="I2" s="147" t="s">
        <v>8</v>
      </c>
      <c r="J2" s="147" t="s">
        <v>9</v>
      </c>
      <c r="K2" s="147" t="s">
        <v>10</v>
      </c>
      <c r="L2" s="147" t="s">
        <v>11</v>
      </c>
      <c r="M2" s="147" t="s">
        <v>12</v>
      </c>
    </row>
    <row r="3" spans="1:13" ht="45" customHeight="1">
      <c r="A3" s="78">
        <v>1</v>
      </c>
      <c r="B3" s="122" t="s">
        <v>90</v>
      </c>
      <c r="C3" s="150"/>
      <c r="D3" s="100" t="s">
        <v>33</v>
      </c>
      <c r="E3" s="100">
        <v>0</v>
      </c>
      <c r="F3" s="423">
        <v>3000</v>
      </c>
      <c r="G3" s="423">
        <v>1500</v>
      </c>
      <c r="H3" s="131">
        <f aca="true" t="shared" si="0" ref="H3:H15">E3+F3+G3</f>
        <v>4500</v>
      </c>
      <c r="I3" s="151"/>
      <c r="J3" s="102"/>
      <c r="K3" s="102"/>
      <c r="L3" s="144">
        <f aca="true" t="shared" si="1" ref="L3:L15">H3*I3</f>
        <v>0</v>
      </c>
      <c r="M3" s="66">
        <f aca="true" t="shared" si="2" ref="M3:M15">J3*L3</f>
        <v>0</v>
      </c>
    </row>
    <row r="4" spans="1:13" ht="42.75" customHeight="1">
      <c r="A4" s="78">
        <v>2</v>
      </c>
      <c r="B4" s="122" t="s">
        <v>91</v>
      </c>
      <c r="C4" s="150"/>
      <c r="D4" s="100" t="s">
        <v>33</v>
      </c>
      <c r="E4" s="128">
        <v>0</v>
      </c>
      <c r="F4" s="100">
        <v>0</v>
      </c>
      <c r="G4" s="423">
        <v>100</v>
      </c>
      <c r="H4" s="131">
        <f t="shared" si="0"/>
        <v>100</v>
      </c>
      <c r="I4" s="151"/>
      <c r="J4" s="102"/>
      <c r="K4" s="102"/>
      <c r="L4" s="144">
        <f t="shared" si="1"/>
        <v>0</v>
      </c>
      <c r="M4" s="66">
        <f t="shared" si="2"/>
        <v>0</v>
      </c>
    </row>
    <row r="5" spans="1:13" ht="96" customHeight="1">
      <c r="A5" s="78">
        <v>3</v>
      </c>
      <c r="B5" s="122" t="s">
        <v>92</v>
      </c>
      <c r="C5" s="150"/>
      <c r="D5" s="100" t="s">
        <v>33</v>
      </c>
      <c r="E5" s="128">
        <v>0</v>
      </c>
      <c r="F5" s="100">
        <v>0</v>
      </c>
      <c r="G5" s="423">
        <v>150</v>
      </c>
      <c r="H5" s="131">
        <f t="shared" si="0"/>
        <v>150</v>
      </c>
      <c r="I5" s="151"/>
      <c r="J5" s="102"/>
      <c r="K5" s="102"/>
      <c r="L5" s="144">
        <f t="shared" si="1"/>
        <v>0</v>
      </c>
      <c r="M5" s="66">
        <f t="shared" si="2"/>
        <v>0</v>
      </c>
    </row>
    <row r="6" spans="1:13" ht="90.75" customHeight="1">
      <c r="A6" s="78">
        <v>4</v>
      </c>
      <c r="B6" s="122" t="s">
        <v>93</v>
      </c>
      <c r="C6" s="150"/>
      <c r="D6" s="100" t="s">
        <v>33</v>
      </c>
      <c r="E6" s="128">
        <v>0</v>
      </c>
      <c r="F6" s="100">
        <v>0</v>
      </c>
      <c r="G6" s="423">
        <v>150</v>
      </c>
      <c r="H6" s="131">
        <f t="shared" si="0"/>
        <v>150</v>
      </c>
      <c r="I6" s="151"/>
      <c r="J6" s="102"/>
      <c r="K6" s="102"/>
      <c r="L6" s="144">
        <f t="shared" si="1"/>
        <v>0</v>
      </c>
      <c r="M6" s="66">
        <f t="shared" si="2"/>
        <v>0</v>
      </c>
    </row>
    <row r="7" spans="1:13" ht="32.25" customHeight="1">
      <c r="A7" s="78">
        <v>5</v>
      </c>
      <c r="B7" s="122" t="s">
        <v>94</v>
      </c>
      <c r="C7" s="150"/>
      <c r="D7" s="100" t="s">
        <v>33</v>
      </c>
      <c r="E7" s="128">
        <v>30</v>
      </c>
      <c r="F7" s="423">
        <v>1800</v>
      </c>
      <c r="G7" s="423">
        <v>500</v>
      </c>
      <c r="H7" s="131">
        <f t="shared" si="0"/>
        <v>2330</v>
      </c>
      <c r="I7" s="151"/>
      <c r="J7" s="102"/>
      <c r="K7" s="102"/>
      <c r="L7" s="144">
        <f t="shared" si="1"/>
        <v>0</v>
      </c>
      <c r="M7" s="66">
        <f t="shared" si="2"/>
        <v>0</v>
      </c>
    </row>
    <row r="8" spans="1:13" ht="34.5" customHeight="1">
      <c r="A8" s="78">
        <v>6</v>
      </c>
      <c r="B8" s="122" t="s">
        <v>95</v>
      </c>
      <c r="C8" s="130"/>
      <c r="D8" s="128" t="s">
        <v>33</v>
      </c>
      <c r="E8" s="128">
        <v>0</v>
      </c>
      <c r="F8" s="128">
        <v>30</v>
      </c>
      <c r="G8" s="424">
        <v>25</v>
      </c>
      <c r="H8" s="131">
        <f t="shared" si="0"/>
        <v>55</v>
      </c>
      <c r="I8" s="152"/>
      <c r="J8" s="102"/>
      <c r="K8" s="102"/>
      <c r="L8" s="144">
        <f t="shared" si="1"/>
        <v>0</v>
      </c>
      <c r="M8" s="66">
        <f t="shared" si="2"/>
        <v>0</v>
      </c>
    </row>
    <row r="9" spans="1:13" ht="41.25" customHeight="1">
      <c r="A9" s="78">
        <v>7</v>
      </c>
      <c r="B9" s="122" t="s">
        <v>96</v>
      </c>
      <c r="C9" s="130"/>
      <c r="D9" s="128" t="s">
        <v>33</v>
      </c>
      <c r="E9" s="128">
        <v>0</v>
      </c>
      <c r="F9" s="424">
        <v>5</v>
      </c>
      <c r="G9" s="128">
        <v>0</v>
      </c>
      <c r="H9" s="131">
        <f t="shared" si="0"/>
        <v>5</v>
      </c>
      <c r="I9" s="152"/>
      <c r="J9" s="102"/>
      <c r="K9" s="102"/>
      <c r="L9" s="144">
        <f t="shared" si="1"/>
        <v>0</v>
      </c>
      <c r="M9" s="66">
        <f t="shared" si="2"/>
        <v>0</v>
      </c>
    </row>
    <row r="10" spans="1:13" s="1" customFormat="1" ht="87.75" customHeight="1">
      <c r="A10" s="87">
        <v>8</v>
      </c>
      <c r="B10" s="425" t="s">
        <v>252</v>
      </c>
      <c r="C10" s="153"/>
      <c r="D10" s="128" t="s">
        <v>33</v>
      </c>
      <c r="E10" s="128">
        <v>1000</v>
      </c>
      <c r="F10" s="424">
        <v>1000</v>
      </c>
      <c r="G10" s="424">
        <v>5000</v>
      </c>
      <c r="H10" s="131">
        <f t="shared" si="0"/>
        <v>7000</v>
      </c>
      <c r="I10" s="151"/>
      <c r="J10" s="102"/>
      <c r="K10" s="102"/>
      <c r="L10" s="144">
        <f t="shared" si="1"/>
        <v>0</v>
      </c>
      <c r="M10" s="66">
        <f t="shared" si="2"/>
        <v>0</v>
      </c>
    </row>
    <row r="11" spans="1:13" s="1" customFormat="1" ht="145.5" customHeight="1">
      <c r="A11" s="87">
        <v>9</v>
      </c>
      <c r="B11" s="88" t="s">
        <v>97</v>
      </c>
      <c r="C11" s="153"/>
      <c r="D11" s="128" t="s">
        <v>33</v>
      </c>
      <c r="E11" s="128">
        <v>2000</v>
      </c>
      <c r="F11" s="424">
        <v>3000</v>
      </c>
      <c r="G11" s="128">
        <v>0</v>
      </c>
      <c r="H11" s="131">
        <f t="shared" si="0"/>
        <v>5000</v>
      </c>
      <c r="I11" s="151"/>
      <c r="J11" s="102"/>
      <c r="K11" s="102"/>
      <c r="L11" s="144">
        <f t="shared" si="1"/>
        <v>0</v>
      </c>
      <c r="M11" s="66">
        <f t="shared" si="2"/>
        <v>0</v>
      </c>
    </row>
    <row r="12" spans="1:14" s="1" customFormat="1" ht="192" customHeight="1">
      <c r="A12" s="78">
        <v>10</v>
      </c>
      <c r="B12" s="122" t="s">
        <v>98</v>
      </c>
      <c r="C12" s="130"/>
      <c r="D12" s="128" t="s">
        <v>33</v>
      </c>
      <c r="E12" s="128">
        <v>200</v>
      </c>
      <c r="F12" s="128">
        <v>150</v>
      </c>
      <c r="G12" s="128">
        <v>200</v>
      </c>
      <c r="H12" s="131">
        <f t="shared" si="0"/>
        <v>550</v>
      </c>
      <c r="I12" s="154"/>
      <c r="J12" s="102"/>
      <c r="K12" s="102"/>
      <c r="L12" s="144">
        <f t="shared" si="1"/>
        <v>0</v>
      </c>
      <c r="M12" s="66">
        <f t="shared" si="2"/>
        <v>0</v>
      </c>
      <c r="N12"/>
    </row>
    <row r="13" spans="1:14" s="1" customFormat="1" ht="39.75" customHeight="1">
      <c r="A13" s="78">
        <v>11</v>
      </c>
      <c r="B13" s="122" t="s">
        <v>99</v>
      </c>
      <c r="C13" s="130"/>
      <c r="D13" s="128" t="s">
        <v>33</v>
      </c>
      <c r="E13" s="424">
        <v>100</v>
      </c>
      <c r="F13" s="128">
        <v>0</v>
      </c>
      <c r="G13" s="128">
        <v>100</v>
      </c>
      <c r="H13" s="131">
        <f t="shared" si="0"/>
        <v>200</v>
      </c>
      <c r="I13" s="152"/>
      <c r="J13" s="102"/>
      <c r="K13" s="102"/>
      <c r="L13" s="144">
        <f t="shared" si="1"/>
        <v>0</v>
      </c>
      <c r="M13" s="66">
        <f t="shared" si="2"/>
        <v>0</v>
      </c>
      <c r="N13"/>
    </row>
    <row r="14" spans="1:13" s="1" customFormat="1" ht="180.75" customHeight="1">
      <c r="A14" s="155">
        <v>12</v>
      </c>
      <c r="B14" s="156" t="s">
        <v>100</v>
      </c>
      <c r="C14" s="157"/>
      <c r="D14" s="158" t="s">
        <v>33</v>
      </c>
      <c r="E14" s="158">
        <v>20</v>
      </c>
      <c r="F14" s="158">
        <v>0</v>
      </c>
      <c r="G14" s="421">
        <v>15</v>
      </c>
      <c r="H14" s="159">
        <f t="shared" si="0"/>
        <v>35</v>
      </c>
      <c r="I14" s="160"/>
      <c r="J14" s="161"/>
      <c r="K14" s="160"/>
      <c r="L14" s="162">
        <f t="shared" si="1"/>
        <v>0</v>
      </c>
      <c r="M14" s="162">
        <f t="shared" si="2"/>
        <v>0</v>
      </c>
    </row>
    <row r="15" spans="1:13" s="1" customFormat="1" ht="66" customHeight="1">
      <c r="A15" s="155">
        <v>13</v>
      </c>
      <c r="B15" s="88" t="s">
        <v>101</v>
      </c>
      <c r="C15" s="163"/>
      <c r="D15" s="164" t="s">
        <v>14</v>
      </c>
      <c r="E15" s="158">
        <v>15</v>
      </c>
      <c r="F15" s="158">
        <v>0</v>
      </c>
      <c r="G15" s="158">
        <v>0</v>
      </c>
      <c r="H15" s="159">
        <f t="shared" si="0"/>
        <v>15</v>
      </c>
      <c r="I15" s="160"/>
      <c r="J15" s="161"/>
      <c r="K15" s="160"/>
      <c r="L15" s="162">
        <f t="shared" si="1"/>
        <v>0</v>
      </c>
      <c r="M15" s="162">
        <f t="shared" si="2"/>
        <v>0</v>
      </c>
    </row>
    <row r="16" spans="1:13" ht="15.75">
      <c r="A16" s="472" t="s">
        <v>44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165">
        <f>SUM(L3:L15)</f>
        <v>0</v>
      </c>
      <c r="M16" s="165">
        <f>SUM(M3:M15)</f>
        <v>0</v>
      </c>
    </row>
  </sheetData>
  <sheetProtection selectLockedCells="1" selectUnlockedCells="1"/>
  <mergeCells count="2">
    <mergeCell ref="A1:M1"/>
    <mergeCell ref="A16:K16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Konarska</dc:creator>
  <cp:keywords/>
  <dc:description/>
  <cp:lastModifiedBy>Aleksandra Mrówka</cp:lastModifiedBy>
  <cp:lastPrinted>2024-03-19T09:49:55Z</cp:lastPrinted>
  <dcterms:created xsi:type="dcterms:W3CDTF">2024-02-01T08:29:29Z</dcterms:created>
  <dcterms:modified xsi:type="dcterms:W3CDTF">2024-03-19T09:52:28Z</dcterms:modified>
  <cp:category/>
  <cp:version/>
  <cp:contentType/>
  <cp:contentStatus/>
</cp:coreProperties>
</file>