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2\Przetargi do kwoty UE\Dostawa i przesył gazu\"/>
    </mc:Choice>
  </mc:AlternateContent>
  <xr:revisionPtr revIDLastSave="0" documentId="13_ncr:1_{906D98BF-48D3-41BD-986D-AB91C719D1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6" i="1" l="1"/>
  <c r="Q33" i="1"/>
  <c r="P33" i="1"/>
  <c r="U35" i="1"/>
  <c r="U34" i="1"/>
  <c r="W8" i="1"/>
  <c r="X8" i="1"/>
  <c r="Y8" i="1"/>
  <c r="Z8" i="1"/>
  <c r="AA8" i="1"/>
  <c r="AB8" i="1"/>
  <c r="AC8" i="1"/>
  <c r="AD8" i="1"/>
  <c r="AE8" i="1"/>
  <c r="AF8" i="1"/>
  <c r="AG8" i="1"/>
  <c r="AH8" i="1"/>
  <c r="W10" i="1"/>
  <c r="X10" i="1"/>
  <c r="Y10" i="1"/>
  <c r="Z10" i="1"/>
  <c r="AA10" i="1"/>
  <c r="AB10" i="1"/>
  <c r="AC10" i="1"/>
  <c r="AD10" i="1"/>
  <c r="AE10" i="1"/>
  <c r="AF10" i="1"/>
  <c r="AG10" i="1"/>
  <c r="AH10" i="1"/>
  <c r="W12" i="1"/>
  <c r="X12" i="1"/>
  <c r="Y12" i="1"/>
  <c r="Z12" i="1"/>
  <c r="AA12" i="1"/>
  <c r="AB12" i="1"/>
  <c r="AC12" i="1"/>
  <c r="AD12" i="1"/>
  <c r="AE12" i="1"/>
  <c r="AF12" i="1"/>
  <c r="AG12" i="1"/>
  <c r="AH12" i="1"/>
  <c r="W14" i="1"/>
  <c r="X14" i="1"/>
  <c r="Y14" i="1"/>
  <c r="Z14" i="1"/>
  <c r="AA14" i="1"/>
  <c r="AB14" i="1"/>
  <c r="AC14" i="1"/>
  <c r="AD14" i="1"/>
  <c r="AE14" i="1"/>
  <c r="AF14" i="1"/>
  <c r="AG14" i="1"/>
  <c r="AH14" i="1"/>
  <c r="W26" i="1"/>
  <c r="X26" i="1"/>
  <c r="Y26" i="1"/>
  <c r="Z26" i="1"/>
  <c r="AA26" i="1"/>
  <c r="AB26" i="1"/>
  <c r="AC26" i="1"/>
  <c r="AD26" i="1"/>
  <c r="AE26" i="1"/>
  <c r="AF26" i="1"/>
  <c r="AG26" i="1"/>
  <c r="AH26" i="1"/>
  <c r="W28" i="1"/>
  <c r="X28" i="1"/>
  <c r="AI28" i="1" s="1"/>
  <c r="Y28" i="1"/>
  <c r="Z28" i="1"/>
  <c r="AA28" i="1"/>
  <c r="AB28" i="1"/>
  <c r="AC28" i="1"/>
  <c r="AD28" i="1"/>
  <c r="AE28" i="1"/>
  <c r="AF28" i="1"/>
  <c r="AG28" i="1"/>
  <c r="AH28" i="1"/>
  <c r="W30" i="1"/>
  <c r="X30" i="1"/>
  <c r="Y30" i="1"/>
  <c r="Z30" i="1"/>
  <c r="AA30" i="1"/>
  <c r="AB30" i="1"/>
  <c r="AC30" i="1"/>
  <c r="AD30" i="1"/>
  <c r="AE30" i="1"/>
  <c r="AF30" i="1"/>
  <c r="AG30" i="1"/>
  <c r="AH30" i="1"/>
  <c r="W32" i="1"/>
  <c r="X32" i="1"/>
  <c r="Y32" i="1"/>
  <c r="Z32" i="1"/>
  <c r="AA32" i="1"/>
  <c r="AB32" i="1"/>
  <c r="AC32" i="1"/>
  <c r="AD32" i="1"/>
  <c r="AE32" i="1"/>
  <c r="AF32" i="1"/>
  <c r="AG32" i="1"/>
  <c r="AH32" i="1"/>
  <c r="W24" i="1"/>
  <c r="X24" i="1"/>
  <c r="Y24" i="1"/>
  <c r="Z24" i="1"/>
  <c r="AA24" i="1"/>
  <c r="AB24" i="1"/>
  <c r="AC24" i="1"/>
  <c r="AD24" i="1"/>
  <c r="AE24" i="1"/>
  <c r="AF24" i="1"/>
  <c r="AG24" i="1"/>
  <c r="AH24" i="1"/>
  <c r="U36" i="1" l="1"/>
  <c r="U33" i="1"/>
  <c r="AI32" i="1"/>
  <c r="G32" i="1"/>
  <c r="AI31" i="1"/>
  <c r="AI30" i="1"/>
  <c r="G30" i="1"/>
  <c r="AI29" i="1"/>
  <c r="G28" i="1"/>
  <c r="AI27" i="1"/>
  <c r="AI26" i="1"/>
  <c r="G26" i="1"/>
  <c r="AI25" i="1"/>
  <c r="G24" i="1"/>
  <c r="AI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G22" i="1"/>
  <c r="AI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G20" i="1"/>
  <c r="AI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G18" i="1"/>
  <c r="AI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G16" i="1"/>
  <c r="AI15" i="1"/>
  <c r="AI14" i="1"/>
  <c r="G14" i="1"/>
  <c r="AI13" i="1"/>
  <c r="AI12" i="1"/>
  <c r="G12" i="1"/>
  <c r="AI11" i="1"/>
  <c r="AI10" i="1"/>
  <c r="G10" i="1"/>
  <c r="AI9" i="1"/>
  <c r="AI8" i="1"/>
  <c r="G8" i="1"/>
  <c r="AI7" i="1"/>
  <c r="AH6" i="1"/>
  <c r="AG6" i="1"/>
  <c r="AF6" i="1"/>
  <c r="AE6" i="1"/>
  <c r="AD6" i="1"/>
  <c r="AC6" i="1"/>
  <c r="AB6" i="1"/>
  <c r="AA6" i="1"/>
  <c r="Z6" i="1"/>
  <c r="Y6" i="1"/>
  <c r="X6" i="1"/>
  <c r="W6" i="1"/>
  <c r="AI5" i="1"/>
  <c r="AI6" i="1" l="1"/>
  <c r="AI22" i="1"/>
  <c r="AI16" i="1"/>
  <c r="AI20" i="1"/>
  <c r="AI18" i="1"/>
  <c r="U37" i="1"/>
  <c r="AI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33" authorId="0" shapeId="0" xr:uid="{00000000-0006-0000-0000-000001000000}">
      <text>
        <r>
          <rPr>
            <sz val="11"/>
            <color rgb="FF333333"/>
            <rFont val="Czcionka tekstu podstawowego"/>
            <family val="2"/>
            <charset val="238"/>
          </rPr>
          <t xml:space="preserve">krzisk:
</t>
        </r>
      </text>
    </comment>
  </commentList>
</comments>
</file>

<file path=xl/sharedStrings.xml><?xml version="1.0" encoding="utf-8"?>
<sst xmlns="http://schemas.openxmlformats.org/spreadsheetml/2006/main" count="300" uniqueCount="162">
  <si>
    <t>DOSTAWA PALIWA GAZOWEGO - ZESTAWIENIE  ZBIORCZE  DLA Gminy Miasto Nowy Targ   - 2022</t>
  </si>
  <si>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</si>
  <si>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</si>
  <si>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</si>
  <si>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</si>
  <si>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</si>
  <si>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</si>
  <si>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</si>
  <si>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</si>
  <si>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</si>
  <si>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</si>
  <si>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</si>
  <si>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</si>
  <si>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</si>
  <si>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</si>
  <si>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r>
      <rPr>
        <sz val="9"/>
        <rFont val="Times New Roman"/>
        <family val="1"/>
        <charset val="1"/>
      </rPr>
      <t>Nr gazomierza /</t>
    </r>
    <r>
      <rPr>
        <sz val="9"/>
        <color rgb="FF008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</si>
  <si>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Moc umowna m³/h</t>
  </si>
  <si>
    <t>Grupa taryfowa OSD</t>
  </si>
  <si>
    <t>Moc zamówiona m³/h</t>
  </si>
  <si>
    <t>Moc zamówiona kWh/h</t>
  </si>
  <si>
    <t>Grupa taryfowa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</si>
  <si>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</si>
  <si>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</si>
  <si>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</si>
  <si>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</si>
  <si>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</si>
  <si>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</si>
  <si>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</si>
  <si>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</si>
  <si>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</si>
  <si>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</si>
  <si>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</si>
  <si>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</si>
  <si>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</si>
  <si>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</si>
  <si>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</si>
  <si>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</si>
  <si>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</si>
  <si>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</si>
  <si>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</si>
  <si>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Urząd Miasta Nowy Targ ul. Krzywa 1, 34-400 Nowy Targ</t>
  </si>
  <si>
    <t>Budynek ul. Parkowa k/14, 34-400 Nowy Targ</t>
  </si>
  <si>
    <t>Gmina Miasto Nowy Targ ul. Krzywa 1, 34-400 Nowy Targ</t>
  </si>
  <si>
    <t>159539 / 002647057</t>
  </si>
  <si>
    <t>oznaczony</t>
  </si>
  <si>
    <t>kolejna</t>
  </si>
  <si>
    <t>Kocioł c.o. + c.w.u.</t>
  </si>
  <si>
    <t>DK-G4</t>
  </si>
  <si>
    <t>W-3.6</t>
  </si>
  <si>
    <t>m³</t>
  </si>
  <si>
    <t>UM</t>
  </si>
  <si>
    <t>735-001-40-12</t>
  </si>
  <si>
    <t>do 30.06.2022</t>
  </si>
  <si>
    <t>Fortum Marketing and Sales Polska S. A.</t>
  </si>
  <si>
    <t>kWh</t>
  </si>
  <si>
    <t>2.</t>
  </si>
  <si>
    <t>Miejskie Centrum Sportu i Rekreacji Pl. Evry 4, 34-400 Nowy Targ</t>
  </si>
  <si>
    <t>Stadion Miejski ul. Kolejowa 161, 34-400 Nowy Targ</t>
  </si>
  <si>
    <t>16306 / 009152127</t>
  </si>
  <si>
    <t>Kocioł HOVAL</t>
  </si>
  <si>
    <t>G-25</t>
  </si>
  <si>
    <t>INROko</t>
  </si>
  <si>
    <t>W-4</t>
  </si>
  <si>
    <t>MCSiR</t>
  </si>
  <si>
    <t>735-285-85-53</t>
  </si>
  <si>
    <t>Pływalnia Miejska ul. Plac Evry 4, 34-400 Nowy Targ</t>
  </si>
  <si>
    <t>5614558 / PL0031939879</t>
  </si>
  <si>
    <t>Kocioł De Deitrich</t>
  </si>
  <si>
    <t>2 po 170</t>
  </si>
  <si>
    <t>G-40</t>
  </si>
  <si>
    <t>Macr4</t>
  </si>
  <si>
    <t>W-5.1</t>
  </si>
  <si>
    <t>3.</t>
  </si>
  <si>
    <t>Zespół Szkolno-Przedszkolny Nr 1 ul. Kowaniec 125 A, 34-400 Nowy Targ</t>
  </si>
  <si>
    <t>Zespół Szkolno-Przedszkolny Nr 1  ul. Kowaniec 125A, 34-400 Nowy Targ /dawniej budynek Szkoły Podstawowej nr 3/</t>
  </si>
  <si>
    <t>5151051 / PL0031937993</t>
  </si>
  <si>
    <t>2 po 225</t>
  </si>
  <si>
    <t>ACT/G40/510</t>
  </si>
  <si>
    <t>Mac R 4 92631</t>
  </si>
  <si>
    <t>W- 5.1</t>
  </si>
  <si>
    <t>SP3</t>
  </si>
  <si>
    <t>735-10-59-442</t>
  </si>
  <si>
    <t>pierwsza</t>
  </si>
  <si>
    <t>BK-G4M</t>
  </si>
  <si>
    <t>5.</t>
  </si>
  <si>
    <t>Szkoła Podstawowej nr 5 ul. Wł Orkana 17, 34-400 Nowy Targ</t>
  </si>
  <si>
    <t>Budynek Szkoły Podstawowej nr 5 ul. Wł. Orkana 17, 34-400 Nowy Targ</t>
  </si>
  <si>
    <t>378582 / 002437855</t>
  </si>
  <si>
    <t>kuchenka 4 palnikowa z piekarnikiem, ogrzewacz gazowy</t>
  </si>
  <si>
    <t>2 po 16</t>
  </si>
  <si>
    <t>BK-G4</t>
  </si>
  <si>
    <t>SP5</t>
  </si>
  <si>
    <t>735-128-72-03</t>
  </si>
  <si>
    <t>6.</t>
  </si>
  <si>
    <t>Szkoła Podstawowa nr 6, os. Na Skarpie 11, 34-400 Nowy Targ</t>
  </si>
  <si>
    <t>Budynek Szkoły Podstawowej nr 6, os. Na Skarpie 11, 34-400 Nowy Targ</t>
  </si>
  <si>
    <t>204 / PL0031939207</t>
  </si>
  <si>
    <t>Kocioł Viessmann          Vitoplex 300                                      Vitocrossal 100</t>
  </si>
  <si>
    <t xml:space="preserve">1 -  225                    2- 240 </t>
  </si>
  <si>
    <t>Rejestrator szczytów godzinowych z przekazem telemetrycznym</t>
  </si>
  <si>
    <t>SP6</t>
  </si>
  <si>
    <t>735-108-19-50</t>
  </si>
  <si>
    <t>7.</t>
  </si>
  <si>
    <t>Przedszkole nr 4, os. Bór 11, 34-400 Nowy Targ</t>
  </si>
  <si>
    <t>Budynek Przedszkola nr 4, os. Bór 11,34-400 Nowy Targ</t>
  </si>
  <si>
    <t>4660 / 002595846</t>
  </si>
  <si>
    <t>kocioł c.o. + c.w.u.</t>
  </si>
  <si>
    <t>BK-G6M</t>
  </si>
  <si>
    <t>P4</t>
  </si>
  <si>
    <t>735-283-39-84</t>
  </si>
  <si>
    <t>157185 / 002424043</t>
  </si>
  <si>
    <t>kuchenka gazowa czteropalnikowa</t>
  </si>
  <si>
    <t>W-2.1</t>
  </si>
  <si>
    <t>8.</t>
  </si>
  <si>
    <t>Miejski Zakład Komunikacji, os.Konfederacji Tatrzańskiej 1a, 34-400 Nowy Targ</t>
  </si>
  <si>
    <t>Budynek Miejskiego Zakładu Komunikacji, os. Konfederacji Tatrzańskiej 1A, 34-400 Nowy Targ</t>
  </si>
  <si>
    <t>6391997 / PL0031937227</t>
  </si>
  <si>
    <t>Kocioł gazowy VIESSMANN</t>
  </si>
  <si>
    <t>G10  Metrix</t>
  </si>
  <si>
    <t>CRS-03</t>
  </si>
  <si>
    <t>MZK</t>
  </si>
  <si>
    <t>735-001-45-84</t>
  </si>
  <si>
    <t>9.</t>
  </si>
  <si>
    <t>Miejskie Centrum Kultury /dawniej Miejski Ośrodek Kultury/ Al. Tysiąclecia 37, 34-400 Nowy Targ</t>
  </si>
  <si>
    <t>Budynek Ratusza Miejskiego, Rynek 1, 34-400 Nowy Targ</t>
  </si>
  <si>
    <t>Miejski Ośrodek Kultury Al. Tysiąclecia 37, 34-400 Nowy Targ</t>
  </si>
  <si>
    <t>20977638 / 002050141</t>
  </si>
  <si>
    <t>kocioł c.o. Atola Viessman</t>
  </si>
  <si>
    <t>BK-G6/2005/D92</t>
  </si>
  <si>
    <t>735-00-25-234</t>
  </si>
  <si>
    <t>Budynek wieży wodnej ul. Kolejowa 164, 34-400 Nowy Targ</t>
  </si>
  <si>
    <t>1115175 / 009317139</t>
  </si>
  <si>
    <t>kocioł De Ditrich MCR 3+30/35</t>
  </si>
  <si>
    <t>G4</t>
  </si>
  <si>
    <t xml:space="preserve">Budynek dworca kolejowego ul. Kolejowa 166, 34-400 Nowy Targ </t>
  </si>
  <si>
    <t>641540767/17141117</t>
  </si>
  <si>
    <t>dwa kotły Brotje Heizung WGB</t>
  </si>
  <si>
    <t>2 po 50</t>
  </si>
  <si>
    <t>G6</t>
  </si>
  <si>
    <t>Polski Komitet Pomocy Społecznej Zarząd Miejski ul. Kościuszki 8, 34-400 Nowy Targ</t>
  </si>
  <si>
    <t>Budynek Polskiego Komitetu Pomocy Społecznej, ul. Kościuszki 8, 34-400 Nowy Targ</t>
  </si>
  <si>
    <t>Polski Komitet Pomocy Społecznej Wiejska 18/20 Warszawa</t>
  </si>
  <si>
    <t>1766 / 002407331</t>
  </si>
  <si>
    <t>dwa kotły( c.o. + c.w.u.), kuchenka gazowa cztero palnikowa</t>
  </si>
  <si>
    <t>2 * 27, 1 * 11</t>
  </si>
  <si>
    <t>PKPSZM</t>
  </si>
  <si>
    <t>526-030-84-82</t>
  </si>
  <si>
    <t>Ochotnicza Straż Pożarna ul. Kowaniec 92, 34-400 Nowy Targ</t>
  </si>
  <si>
    <t>Budynek Ochotniczej Straży Pożarnej ul. Kowaniec 92,34-400 Nowy Targ</t>
  </si>
  <si>
    <t>23050000 / 002582750</t>
  </si>
  <si>
    <t>Kuchenka 4 palnikowa z piekarnikiem, ogrzewacz gazowy,  kocioł jednofunkcyjny c.o.</t>
  </si>
  <si>
    <t>2,1,1</t>
  </si>
  <si>
    <t>2 *  9, 1 *  12, 1 * 30</t>
  </si>
  <si>
    <t>AG6 RF1</t>
  </si>
  <si>
    <t>OSP</t>
  </si>
  <si>
    <t>735-103-36-84</t>
  </si>
  <si>
    <t>Ilość pkt</t>
  </si>
  <si>
    <t>razem</t>
  </si>
  <si>
    <t>MCK</t>
  </si>
  <si>
    <t>10.</t>
  </si>
  <si>
    <t>pozostałe dostawy</t>
  </si>
  <si>
    <t>dostawy objęte Ustawa o ochronie odbiorców paliw gazowych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</si>
</sst>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333333"/>
      <name val="Czcionka tekstu podstawowego"/>
      <family val="2"/>
      <charset val="238"/>
    </font>
    <font>
      <b/>
      <sz val="11"/>
      <color rgb="FF333333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9"/>
      <color rgb="FF333333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color rgb="FF000080"/>
      <name val="Times New Roman"/>
      <family val="1"/>
      <charset val="1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00B050"/>
        <bgColor rgb="FF339966"/>
      </patternFill>
    </fill>
    <fill>
      <patternFill patternType="solid">
        <fgColor rgb="FFFF6600"/>
        <bgColor rgb="FFE46C0A"/>
      </patternFill>
    </fill>
    <fill>
      <patternFill patternType="solid">
        <fgColor rgb="FFDDD9C3"/>
        <bgColor rgb="FFD9D9D9"/>
      </patternFill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E46C0A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66CC"/>
        <bgColor rgb="FF008080"/>
      </patternFill>
    </fill>
    <fill>
      <patternFill patternType="solid">
        <fgColor rgb="FFBFBFBF"/>
        <bgColor rgb="FFDDD9C3"/>
      </patternFill>
    </fill>
    <fill>
      <patternFill patternType="solid">
        <fgColor rgb="FF339966"/>
        <bgColor rgb="FF00B050"/>
      </patternFill>
    </fill>
    <fill>
      <patternFill patternType="solid">
        <fgColor rgb="FFFF9999"/>
        <bgColor rgb="FFFF8080"/>
      </patternFill>
    </fill>
    <fill>
      <patternFill patternType="solid">
        <fgColor rgb="FFCC66FF"/>
        <bgColor rgb="FF9999FF"/>
      </patternFill>
    </fill>
    <fill>
      <patternFill patternType="solid">
        <fgColor rgb="FF99FF99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DD9C3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 wrapText="1"/>
    </xf>
    <xf numFmtId="3" fontId="2" fillId="5" borderId="9" xfId="0" applyNumberFormat="1" applyFont="1" applyFill="1" applyBorder="1" applyAlignment="1">
      <alignment vertical="center" wrapText="1"/>
    </xf>
    <xf numFmtId="3" fontId="2" fillId="8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1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3" fontId="12" fillId="5" borderId="2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3" fontId="0" fillId="10" borderId="0" xfId="0" applyNumberFormat="1" applyFill="1"/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7" borderId="0" xfId="0" applyNumberFormat="1" applyFill="1"/>
    <xf numFmtId="0" fontId="2" fillId="0" borderId="0" xfId="0" applyFont="1" applyBorder="1" applyAlignment="1">
      <alignment horizontal="center" vertical="center"/>
    </xf>
    <xf numFmtId="0" fontId="2" fillId="0" borderId="10" xfId="0" applyFont="1" applyBorder="1"/>
    <xf numFmtId="3" fontId="2" fillId="0" borderId="4" xfId="0" applyNumberFormat="1" applyFont="1" applyBorder="1" applyAlignment="1">
      <alignment vertical="center"/>
    </xf>
    <xf numFmtId="0" fontId="2" fillId="7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3" borderId="0" xfId="0" applyNumberFormat="1" applyFill="1"/>
    <xf numFmtId="0" fontId="2" fillId="0" borderId="0" xfId="0" applyFont="1"/>
    <xf numFmtId="0" fontId="2" fillId="6" borderId="1" xfId="0" applyFont="1" applyFill="1" applyBorder="1"/>
    <xf numFmtId="3" fontId="4" fillId="7" borderId="4" xfId="0" applyNumberFormat="1" applyFont="1" applyFill="1" applyBorder="1" applyAlignment="1">
      <alignment vertical="center"/>
    </xf>
    <xf numFmtId="3" fontId="0" fillId="7" borderId="0" xfId="0" applyNumberFormat="1" applyFill="1" applyAlignment="1">
      <alignment horizontal="center"/>
    </xf>
    <xf numFmtId="3" fontId="0" fillId="11" borderId="0" xfId="0" applyNumberFormat="1" applyFill="1"/>
    <xf numFmtId="0" fontId="2" fillId="12" borderId="1" xfId="0" applyFont="1" applyFill="1" applyBorder="1"/>
    <xf numFmtId="3" fontId="4" fillId="13" borderId="4" xfId="0" applyNumberFormat="1" applyFont="1" applyFill="1" applyBorder="1" applyAlignment="1">
      <alignment vertical="center"/>
    </xf>
    <xf numFmtId="3" fontId="0" fillId="0" borderId="0" xfId="0" applyNumberFormat="1"/>
    <xf numFmtId="3" fontId="4" fillId="14" borderId="4" xfId="0" applyNumberFormat="1" applyFont="1" applyFill="1" applyBorder="1" applyAlignment="1">
      <alignment vertical="center"/>
    </xf>
    <xf numFmtId="3" fontId="4" fillId="15" borderId="4" xfId="0" applyNumberFormat="1" applyFont="1" applyFill="1" applyBorder="1" applyAlignment="1">
      <alignment vertical="center"/>
    </xf>
    <xf numFmtId="0" fontId="2" fillId="0" borderId="0" xfId="0" applyFont="1" applyBorder="1"/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3" fontId="2" fillId="17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CC66FF"/>
      <rgbColor rgb="FFDDD9C3"/>
      <rgbColor rgb="FF3366FF"/>
      <rgbColor rgb="FF33CCCC"/>
      <rgbColor rgb="FF99CC00"/>
      <rgbColor rgb="FFFFCC00"/>
      <rgbColor rgb="FFE46C0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topLeftCell="V28" zoomScale="120" zoomScaleNormal="120" workbookViewId="0">
      <selection activeCell="R21" sqref="R21:R22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  <col min="37" max="37" width="15.625" customWidth="1"/>
  </cols>
  <sheetData>
    <row r="1" spans="1:39" ht="30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 t="s">
        <v>0</v>
      </c>
      <c r="Q1" s="115"/>
      <c r="R1" s="115"/>
      <c r="S1" s="115"/>
      <c r="T1" s="115"/>
      <c r="U1" s="115"/>
      <c r="V1" s="115" t="s">
        <v>1</v>
      </c>
      <c r="W1" s="115"/>
      <c r="X1" s="115"/>
      <c r="Y1" s="115"/>
      <c r="Z1" s="115"/>
      <c r="AA1" s="115"/>
      <c r="AB1" s="115"/>
      <c r="AC1" s="115"/>
      <c r="AD1" s="1"/>
      <c r="AE1" s="1"/>
      <c r="AF1" s="1"/>
      <c r="AG1" s="1"/>
      <c r="AH1" s="1"/>
      <c r="AI1" s="1"/>
      <c r="AJ1" s="1"/>
      <c r="AK1" s="2"/>
    </row>
    <row r="2" spans="1:39" ht="15" customHeight="1">
      <c r="A2" s="91" t="s">
        <v>2</v>
      </c>
      <c r="B2" s="116"/>
      <c r="C2" s="116" t="s">
        <v>3</v>
      </c>
      <c r="D2" s="116" t="s">
        <v>4</v>
      </c>
      <c r="E2" s="116"/>
      <c r="F2" s="116"/>
      <c r="G2" s="91" t="s">
        <v>5</v>
      </c>
      <c r="H2" s="91" t="s">
        <v>6</v>
      </c>
      <c r="I2" s="91" t="s">
        <v>7</v>
      </c>
      <c r="J2" s="91" t="s">
        <v>8</v>
      </c>
      <c r="K2" s="91" t="s">
        <v>9</v>
      </c>
      <c r="L2" s="91" t="s">
        <v>10</v>
      </c>
      <c r="M2" s="117" t="s">
        <v>11</v>
      </c>
      <c r="N2" s="116" t="s">
        <v>12</v>
      </c>
      <c r="O2" s="116"/>
      <c r="P2" s="118" t="s">
        <v>13</v>
      </c>
      <c r="Q2" s="118"/>
      <c r="R2" s="118"/>
      <c r="S2" s="118"/>
      <c r="T2" s="118"/>
      <c r="U2" s="118"/>
      <c r="V2" s="5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9" ht="49.5" customHeight="1">
      <c r="A3" s="91"/>
      <c r="B3" s="116"/>
      <c r="C3" s="116"/>
      <c r="D3" s="116"/>
      <c r="E3" s="3" t="s">
        <v>14</v>
      </c>
      <c r="F3" s="3" t="s">
        <v>15</v>
      </c>
      <c r="G3" s="91"/>
      <c r="H3" s="91"/>
      <c r="I3" s="91"/>
      <c r="J3" s="91"/>
      <c r="K3" s="91"/>
      <c r="L3" s="91"/>
      <c r="M3" s="117"/>
      <c r="N3" s="3" t="s">
        <v>16</v>
      </c>
      <c r="O3" s="3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118" t="s">
        <v>25</v>
      </c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8"/>
      <c r="AM3">
        <v>11.244</v>
      </c>
    </row>
    <row r="4" spans="1:39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10">
        <v>21</v>
      </c>
      <c r="W4" s="11" t="s">
        <v>26</v>
      </c>
      <c r="X4" s="12" t="s">
        <v>27</v>
      </c>
      <c r="Y4" s="12" t="s">
        <v>28</v>
      </c>
      <c r="Z4" s="12" t="s">
        <v>29</v>
      </c>
      <c r="AA4" s="12" t="s">
        <v>30</v>
      </c>
      <c r="AB4" s="12" t="s">
        <v>31</v>
      </c>
      <c r="AC4" s="12" t="s">
        <v>32</v>
      </c>
      <c r="AD4" s="12" t="s">
        <v>33</v>
      </c>
      <c r="AE4" s="12" t="s">
        <v>34</v>
      </c>
      <c r="AF4" s="12" t="s">
        <v>35</v>
      </c>
      <c r="AG4" s="12" t="s">
        <v>36</v>
      </c>
      <c r="AH4" s="12" t="s">
        <v>37</v>
      </c>
      <c r="AI4" s="12" t="s">
        <v>38</v>
      </c>
      <c r="AJ4" s="8"/>
    </row>
    <row r="5" spans="1:39" ht="22.5" customHeight="1">
      <c r="A5" s="103" t="s">
        <v>39</v>
      </c>
      <c r="B5" s="13" t="s">
        <v>40</v>
      </c>
      <c r="C5" s="91" t="s">
        <v>41</v>
      </c>
      <c r="D5" s="9" t="s">
        <v>42</v>
      </c>
      <c r="E5" s="91">
        <v>4662010</v>
      </c>
      <c r="F5" s="114" t="s">
        <v>43</v>
      </c>
      <c r="G5" s="3" t="s">
        <v>44</v>
      </c>
      <c r="H5" s="3" t="s">
        <v>45</v>
      </c>
      <c r="I5" s="91" t="s">
        <v>46</v>
      </c>
      <c r="J5" s="91">
        <v>1</v>
      </c>
      <c r="K5" s="91">
        <v>23</v>
      </c>
      <c r="L5" s="94" t="s">
        <v>47</v>
      </c>
      <c r="M5" s="91"/>
      <c r="N5" s="85">
        <v>4</v>
      </c>
      <c r="O5" s="91" t="s">
        <v>48</v>
      </c>
      <c r="P5" s="85">
        <v>4</v>
      </c>
      <c r="Q5" s="85">
        <v>45</v>
      </c>
      <c r="R5" s="85" t="s">
        <v>48</v>
      </c>
      <c r="S5" s="85">
        <v>6</v>
      </c>
      <c r="T5" s="87">
        <v>1115</v>
      </c>
      <c r="U5" s="88">
        <v>12537.06</v>
      </c>
      <c r="V5" s="81" t="s">
        <v>49</v>
      </c>
      <c r="W5" s="15"/>
      <c r="X5" s="15"/>
      <c r="Y5" s="15"/>
      <c r="Z5" s="16"/>
      <c r="AA5" s="16"/>
      <c r="AB5" s="16"/>
      <c r="AC5" s="16">
        <v>100</v>
      </c>
      <c r="AD5" s="16">
        <v>100</v>
      </c>
      <c r="AE5" s="16">
        <v>100</v>
      </c>
      <c r="AF5" s="16">
        <v>145</v>
      </c>
      <c r="AG5" s="16">
        <v>325</v>
      </c>
      <c r="AH5" s="16">
        <v>345</v>
      </c>
      <c r="AI5" s="17">
        <f t="shared" ref="AI5:AI32" si="0">SUM(W5:AH5)</f>
        <v>1115</v>
      </c>
      <c r="AJ5" s="102" t="s">
        <v>50</v>
      </c>
      <c r="AK5" s="119" t="s">
        <v>160</v>
      </c>
    </row>
    <row r="6" spans="1:39" s="23" customFormat="1" ht="30" customHeight="1">
      <c r="A6" s="103"/>
      <c r="B6" s="13" t="s">
        <v>51</v>
      </c>
      <c r="C6" s="91"/>
      <c r="D6" s="9" t="s">
        <v>51</v>
      </c>
      <c r="E6" s="91"/>
      <c r="F6" s="91"/>
      <c r="G6" s="13" t="s">
        <v>52</v>
      </c>
      <c r="H6" s="18" t="s">
        <v>53</v>
      </c>
      <c r="I6" s="91"/>
      <c r="J6" s="91"/>
      <c r="K6" s="91"/>
      <c r="L6" s="94"/>
      <c r="M6" s="91"/>
      <c r="N6" s="85"/>
      <c r="O6" s="91"/>
      <c r="P6" s="85"/>
      <c r="Q6" s="85"/>
      <c r="R6" s="85"/>
      <c r="S6" s="85"/>
      <c r="T6" s="87"/>
      <c r="U6" s="88"/>
      <c r="V6" s="82" t="s">
        <v>54</v>
      </c>
      <c r="W6" s="20">
        <f>W5*AM3</f>
        <v>0</v>
      </c>
      <c r="X6" s="20">
        <f>X5*AM3</f>
        <v>0</v>
      </c>
      <c r="Y6" s="20">
        <f>Y5*AM3</f>
        <v>0</v>
      </c>
      <c r="Z6" s="20">
        <f>Z5*AM3</f>
        <v>0</v>
      </c>
      <c r="AA6" s="20">
        <f>AA5*AM3</f>
        <v>0</v>
      </c>
      <c r="AB6" s="20">
        <f>AB5*AM3</f>
        <v>0</v>
      </c>
      <c r="AC6" s="21">
        <f>AC5*AM3</f>
        <v>1124.4000000000001</v>
      </c>
      <c r="AD6" s="20">
        <f>AD5*AM3</f>
        <v>1124.4000000000001</v>
      </c>
      <c r="AE6" s="20">
        <f>AE5*AM3</f>
        <v>1124.4000000000001</v>
      </c>
      <c r="AF6" s="20">
        <f>AF5*AM3</f>
        <v>1630.3799999999999</v>
      </c>
      <c r="AG6" s="20">
        <f>AG5*AM3</f>
        <v>3654.2999999999997</v>
      </c>
      <c r="AH6" s="20">
        <f>AH5*AM3</f>
        <v>3879.18</v>
      </c>
      <c r="AI6" s="22">
        <f t="shared" si="0"/>
        <v>12537.06</v>
      </c>
      <c r="AJ6" s="102"/>
      <c r="AK6" s="119"/>
    </row>
    <row r="7" spans="1:39" ht="28.5" customHeight="1">
      <c r="A7" s="103" t="s">
        <v>55</v>
      </c>
      <c r="B7" s="24" t="s">
        <v>56</v>
      </c>
      <c r="C7" s="91" t="s">
        <v>57</v>
      </c>
      <c r="D7" s="9" t="s">
        <v>42</v>
      </c>
      <c r="E7" s="91">
        <v>4614087</v>
      </c>
      <c r="F7" s="91" t="s">
        <v>58</v>
      </c>
      <c r="G7" s="25" t="s">
        <v>44</v>
      </c>
      <c r="H7" s="3" t="s">
        <v>45</v>
      </c>
      <c r="I7" s="91" t="s">
        <v>59</v>
      </c>
      <c r="J7" s="91">
        <v>1</v>
      </c>
      <c r="K7" s="91">
        <v>125</v>
      </c>
      <c r="L7" s="92" t="s">
        <v>60</v>
      </c>
      <c r="M7" s="91" t="s">
        <v>61</v>
      </c>
      <c r="N7" s="112">
        <v>9.8000000000000007</v>
      </c>
      <c r="O7" s="113" t="s">
        <v>62</v>
      </c>
      <c r="P7" s="85">
        <v>9.8000000000000007</v>
      </c>
      <c r="Q7" s="106">
        <v>110</v>
      </c>
      <c r="R7" s="85" t="s">
        <v>62</v>
      </c>
      <c r="S7" s="85">
        <v>6</v>
      </c>
      <c r="T7" s="87">
        <v>7416</v>
      </c>
      <c r="U7" s="95">
        <v>83385.504000000001</v>
      </c>
      <c r="V7" s="81" t="s">
        <v>49</v>
      </c>
      <c r="W7" s="39"/>
      <c r="X7" s="45"/>
      <c r="Y7" s="45"/>
      <c r="Z7" s="45"/>
      <c r="AA7" s="45"/>
      <c r="AB7" s="45"/>
      <c r="AC7" s="45">
        <v>574</v>
      </c>
      <c r="AD7" s="45">
        <v>406</v>
      </c>
      <c r="AE7" s="45">
        <v>305</v>
      </c>
      <c r="AF7" s="45">
        <v>827</v>
      </c>
      <c r="AG7" s="45">
        <v>2486</v>
      </c>
      <c r="AH7" s="45">
        <v>2818</v>
      </c>
      <c r="AI7" s="27">
        <f t="shared" si="0"/>
        <v>7416</v>
      </c>
      <c r="AJ7" s="102" t="s">
        <v>63</v>
      </c>
      <c r="AK7" s="119"/>
    </row>
    <row r="8" spans="1:39" ht="31.5" customHeight="1">
      <c r="A8" s="103"/>
      <c r="B8" s="28" t="s">
        <v>64</v>
      </c>
      <c r="C8" s="91"/>
      <c r="D8" s="9" t="s">
        <v>51</v>
      </c>
      <c r="E8" s="91"/>
      <c r="F8" s="91"/>
      <c r="G8" s="13" t="str">
        <f>$G$6</f>
        <v>do 30.06.2022</v>
      </c>
      <c r="H8" s="18" t="s">
        <v>53</v>
      </c>
      <c r="I8" s="91"/>
      <c r="J8" s="91"/>
      <c r="K8" s="91"/>
      <c r="L8" s="92"/>
      <c r="M8" s="91"/>
      <c r="N8" s="112"/>
      <c r="O8" s="113"/>
      <c r="P8" s="85"/>
      <c r="Q8" s="106"/>
      <c r="R8" s="85"/>
      <c r="S8" s="85"/>
      <c r="T8" s="87"/>
      <c r="U8" s="95"/>
      <c r="V8" s="82" t="s">
        <v>54</v>
      </c>
      <c r="W8" s="29">
        <f>W7*AM3</f>
        <v>0</v>
      </c>
      <c r="X8" s="29">
        <f>X7*AM3</f>
        <v>0</v>
      </c>
      <c r="Y8" s="29">
        <f>Y7*AM3</f>
        <v>0</v>
      </c>
      <c r="Z8" s="29">
        <f>Z7*AM3</f>
        <v>0</v>
      </c>
      <c r="AA8" s="29">
        <f>AA7*AM3</f>
        <v>0</v>
      </c>
      <c r="AB8" s="29">
        <f>AB7*AM3</f>
        <v>0</v>
      </c>
      <c r="AC8" s="29">
        <f>AC7*AM3</f>
        <v>6454.0559999999996</v>
      </c>
      <c r="AD8" s="29">
        <f>AD7*AM3</f>
        <v>4565.0640000000003</v>
      </c>
      <c r="AE8" s="29">
        <f>AE7*AM3</f>
        <v>3429.42</v>
      </c>
      <c r="AF8" s="29">
        <f>AF7*AM3</f>
        <v>9298.7880000000005</v>
      </c>
      <c r="AG8" s="29">
        <f>AG7*AM3</f>
        <v>27952.583999999999</v>
      </c>
      <c r="AH8" s="29">
        <f>AH7*AM3</f>
        <v>31685.592000000001</v>
      </c>
      <c r="AI8" s="29">
        <f t="shared" si="0"/>
        <v>83385.504000000001</v>
      </c>
      <c r="AJ8" s="102"/>
      <c r="AK8" s="119"/>
    </row>
    <row r="9" spans="1:39" ht="22.7" customHeight="1">
      <c r="A9" s="103"/>
      <c r="B9" s="24" t="s">
        <v>56</v>
      </c>
      <c r="C9" s="90" t="s">
        <v>65</v>
      </c>
      <c r="D9" s="9" t="s">
        <v>42</v>
      </c>
      <c r="E9" s="91">
        <v>2651391</v>
      </c>
      <c r="F9" s="91" t="s">
        <v>66</v>
      </c>
      <c r="G9" s="30" t="s">
        <v>44</v>
      </c>
      <c r="H9" s="3" t="s">
        <v>45</v>
      </c>
      <c r="I9" s="92" t="s">
        <v>67</v>
      </c>
      <c r="J9" s="91">
        <v>2</v>
      </c>
      <c r="K9" s="91" t="s">
        <v>68</v>
      </c>
      <c r="L9" s="92" t="s">
        <v>69</v>
      </c>
      <c r="M9" s="91" t="s">
        <v>70</v>
      </c>
      <c r="N9" s="109">
        <v>32</v>
      </c>
      <c r="O9" s="91" t="s">
        <v>71</v>
      </c>
      <c r="P9" s="110">
        <v>18</v>
      </c>
      <c r="Q9" s="107">
        <v>200</v>
      </c>
      <c r="R9" s="111" t="s">
        <v>71</v>
      </c>
      <c r="S9" s="85">
        <v>6</v>
      </c>
      <c r="T9" s="87">
        <v>4350</v>
      </c>
      <c r="U9" s="108">
        <v>48911.4</v>
      </c>
      <c r="V9" s="81" t="s">
        <v>49</v>
      </c>
      <c r="W9" s="39"/>
      <c r="X9" s="45"/>
      <c r="Y9" s="31"/>
      <c r="Z9" s="45"/>
      <c r="AA9" s="45"/>
      <c r="AB9" s="45"/>
      <c r="AC9" s="45">
        <v>350</v>
      </c>
      <c r="AD9" s="45">
        <v>350</v>
      </c>
      <c r="AE9" s="31">
        <v>450</v>
      </c>
      <c r="AF9" s="45">
        <v>800</v>
      </c>
      <c r="AG9" s="31">
        <v>1500</v>
      </c>
      <c r="AH9" s="45">
        <v>900</v>
      </c>
      <c r="AI9" s="32">
        <f t="shared" si="0"/>
        <v>4350</v>
      </c>
      <c r="AJ9" s="102" t="s">
        <v>63</v>
      </c>
      <c r="AK9" s="119"/>
    </row>
    <row r="10" spans="1:39" ht="30" customHeight="1">
      <c r="A10" s="103"/>
      <c r="B10" s="28" t="s">
        <v>64</v>
      </c>
      <c r="C10" s="90"/>
      <c r="D10" s="9" t="s">
        <v>51</v>
      </c>
      <c r="E10" s="91"/>
      <c r="F10" s="91"/>
      <c r="G10" s="13" t="str">
        <f>$G$6</f>
        <v>do 30.06.2022</v>
      </c>
      <c r="H10" s="18" t="s">
        <v>53</v>
      </c>
      <c r="I10" s="92"/>
      <c r="J10" s="91"/>
      <c r="K10" s="91"/>
      <c r="L10" s="92"/>
      <c r="M10" s="91"/>
      <c r="N10" s="109"/>
      <c r="O10" s="91"/>
      <c r="P10" s="110"/>
      <c r="Q10" s="107"/>
      <c r="R10" s="111"/>
      <c r="S10" s="85"/>
      <c r="T10" s="87"/>
      <c r="U10" s="108"/>
      <c r="V10" s="82" t="s">
        <v>54</v>
      </c>
      <c r="W10" s="33">
        <f>W9*AM3</f>
        <v>0</v>
      </c>
      <c r="X10" s="29">
        <f>X9*AM3</f>
        <v>0</v>
      </c>
      <c r="Y10" s="34">
        <f>Y9*AM3</f>
        <v>0</v>
      </c>
      <c r="Z10" s="29">
        <f>Z9*AM3</f>
        <v>0</v>
      </c>
      <c r="AA10" s="34">
        <f>AA9*AM3</f>
        <v>0</v>
      </c>
      <c r="AB10" s="29">
        <f>AB9*AM3</f>
        <v>0</v>
      </c>
      <c r="AC10" s="34">
        <f>AC9*AM3</f>
        <v>3935.4</v>
      </c>
      <c r="AD10" s="29">
        <f>AD9*AM3</f>
        <v>3935.4</v>
      </c>
      <c r="AE10" s="34">
        <f>AE9*AM3</f>
        <v>5059.8</v>
      </c>
      <c r="AF10" s="29">
        <f>AF9*AM3</f>
        <v>8995.2000000000007</v>
      </c>
      <c r="AG10" s="34">
        <f>AG9*AM3</f>
        <v>16866</v>
      </c>
      <c r="AH10" s="29">
        <f>AH9*AM3</f>
        <v>10119.6</v>
      </c>
      <c r="AI10" s="35">
        <f t="shared" si="0"/>
        <v>48911.4</v>
      </c>
      <c r="AJ10" s="102"/>
      <c r="AK10" s="119"/>
    </row>
    <row r="11" spans="1:39" ht="28.5" customHeight="1">
      <c r="A11" s="90" t="s">
        <v>72</v>
      </c>
      <c r="B11" s="24" t="s">
        <v>73</v>
      </c>
      <c r="C11" s="91" t="s">
        <v>74</v>
      </c>
      <c r="D11" s="9" t="s">
        <v>42</v>
      </c>
      <c r="E11" s="91">
        <v>2582318</v>
      </c>
      <c r="F11" s="91" t="s">
        <v>75</v>
      </c>
      <c r="G11" s="30" t="s">
        <v>44</v>
      </c>
      <c r="H11" s="3" t="s">
        <v>45</v>
      </c>
      <c r="I11" s="91" t="s">
        <v>67</v>
      </c>
      <c r="J11" s="91">
        <v>2</v>
      </c>
      <c r="K11" s="91" t="s">
        <v>76</v>
      </c>
      <c r="L11" s="91" t="s">
        <v>77</v>
      </c>
      <c r="M11" s="91" t="s">
        <v>78</v>
      </c>
      <c r="N11" s="85">
        <v>25</v>
      </c>
      <c r="O11" s="91" t="s">
        <v>79</v>
      </c>
      <c r="P11" s="85">
        <v>25</v>
      </c>
      <c r="Q11" s="107">
        <v>281</v>
      </c>
      <c r="R11" s="85" t="s">
        <v>71</v>
      </c>
      <c r="S11" s="85">
        <v>6</v>
      </c>
      <c r="T11" s="87">
        <v>23650</v>
      </c>
      <c r="U11" s="108">
        <v>265920.59999999998</v>
      </c>
      <c r="V11" s="14" t="s">
        <v>49</v>
      </c>
      <c r="W11" s="15"/>
      <c r="X11" s="16"/>
      <c r="Y11" s="16"/>
      <c r="Z11" s="16"/>
      <c r="AA11" s="16"/>
      <c r="AB11" s="16"/>
      <c r="AC11" s="16">
        <v>800</v>
      </c>
      <c r="AD11" s="16">
        <v>650</v>
      </c>
      <c r="AE11" s="16">
        <v>1200</v>
      </c>
      <c r="AF11" s="16">
        <v>5000</v>
      </c>
      <c r="AG11" s="16">
        <v>7000</v>
      </c>
      <c r="AH11" s="16">
        <v>9000</v>
      </c>
      <c r="AI11" s="36">
        <f t="shared" si="0"/>
        <v>23650</v>
      </c>
      <c r="AJ11" s="89" t="s">
        <v>80</v>
      </c>
      <c r="AK11" s="119" t="s">
        <v>161</v>
      </c>
    </row>
    <row r="12" spans="1:39" ht="31.5" customHeight="1">
      <c r="A12" s="90"/>
      <c r="B12" s="13" t="s">
        <v>81</v>
      </c>
      <c r="C12" s="91"/>
      <c r="D12" s="9" t="s">
        <v>51</v>
      </c>
      <c r="E12" s="91"/>
      <c r="F12" s="91"/>
      <c r="G12" s="13" t="str">
        <f>$G$6</f>
        <v>do 30.06.2022</v>
      </c>
      <c r="H12" s="18" t="s">
        <v>53</v>
      </c>
      <c r="I12" s="91"/>
      <c r="J12" s="91"/>
      <c r="K12" s="91"/>
      <c r="L12" s="91"/>
      <c r="M12" s="91"/>
      <c r="N12" s="85"/>
      <c r="O12" s="91"/>
      <c r="P12" s="85"/>
      <c r="Q12" s="107"/>
      <c r="R12" s="85"/>
      <c r="S12" s="85"/>
      <c r="T12" s="87"/>
      <c r="U12" s="108"/>
      <c r="V12" s="26" t="s">
        <v>54</v>
      </c>
      <c r="W12" s="20">
        <f>W11*AM3</f>
        <v>0</v>
      </c>
      <c r="X12" s="20">
        <f>X11*AM3</f>
        <v>0</v>
      </c>
      <c r="Y12" s="20">
        <f>Y11*AM3</f>
        <v>0</v>
      </c>
      <c r="Z12" s="20">
        <f>Z11*AM3</f>
        <v>0</v>
      </c>
      <c r="AA12" s="20">
        <f>AA11*AM3</f>
        <v>0</v>
      </c>
      <c r="AB12" s="20">
        <f>AB11*AM3</f>
        <v>0</v>
      </c>
      <c r="AC12" s="20">
        <f>AC11*AM3</f>
        <v>8995.2000000000007</v>
      </c>
      <c r="AD12" s="20">
        <f>AD11*AM3</f>
        <v>7308.5999999999995</v>
      </c>
      <c r="AE12" s="20">
        <f>AE11*AM3</f>
        <v>13492.8</v>
      </c>
      <c r="AF12" s="20">
        <f>AF11*AM3</f>
        <v>56220</v>
      </c>
      <c r="AG12" s="20">
        <f>AG11*AM3</f>
        <v>78708</v>
      </c>
      <c r="AH12" s="20">
        <f>AH11*AM3</f>
        <v>101196</v>
      </c>
      <c r="AI12" s="22">
        <f t="shared" si="0"/>
        <v>265920.59999999998</v>
      </c>
      <c r="AJ12" s="89"/>
      <c r="AK12" s="119"/>
    </row>
    <row r="13" spans="1:39" ht="27" customHeight="1">
      <c r="A13" s="90" t="s">
        <v>84</v>
      </c>
      <c r="B13" s="24" t="s">
        <v>85</v>
      </c>
      <c r="C13" s="91" t="s">
        <v>86</v>
      </c>
      <c r="D13" s="9" t="s">
        <v>42</v>
      </c>
      <c r="E13" s="91">
        <v>4671001</v>
      </c>
      <c r="F13" s="91" t="s">
        <v>87</v>
      </c>
      <c r="G13" s="3" t="s">
        <v>44</v>
      </c>
      <c r="H13" s="3" t="s">
        <v>45</v>
      </c>
      <c r="I13" s="91" t="s">
        <v>88</v>
      </c>
      <c r="J13" s="91">
        <v>1.1000000000000001</v>
      </c>
      <c r="K13" s="91" t="s">
        <v>89</v>
      </c>
      <c r="L13" s="91" t="s">
        <v>90</v>
      </c>
      <c r="M13" s="91"/>
      <c r="N13" s="85">
        <v>10</v>
      </c>
      <c r="O13" s="91" t="s">
        <v>48</v>
      </c>
      <c r="P13" s="85">
        <v>9.8000000000000007</v>
      </c>
      <c r="Q13" s="106">
        <v>110</v>
      </c>
      <c r="R13" s="85" t="s">
        <v>48</v>
      </c>
      <c r="S13" s="85">
        <v>6</v>
      </c>
      <c r="T13" s="87">
        <v>960</v>
      </c>
      <c r="U13" s="88">
        <v>10794.64</v>
      </c>
      <c r="V13" s="14" t="s">
        <v>49</v>
      </c>
      <c r="W13" s="37"/>
      <c r="X13" s="37"/>
      <c r="Y13" s="37"/>
      <c r="Z13" s="37"/>
      <c r="AA13" s="37"/>
      <c r="AB13" s="37"/>
      <c r="AC13" s="37">
        <v>30</v>
      </c>
      <c r="AD13" s="37">
        <v>30</v>
      </c>
      <c r="AE13" s="37">
        <v>200</v>
      </c>
      <c r="AF13" s="37">
        <v>200</v>
      </c>
      <c r="AG13" s="37">
        <v>250</v>
      </c>
      <c r="AH13" s="37">
        <v>250</v>
      </c>
      <c r="AI13" s="17">
        <f t="shared" si="0"/>
        <v>960</v>
      </c>
      <c r="AJ13" s="89" t="s">
        <v>91</v>
      </c>
      <c r="AK13" s="119"/>
    </row>
    <row r="14" spans="1:39" ht="31.5" customHeight="1">
      <c r="A14" s="90"/>
      <c r="B14" s="13" t="s">
        <v>92</v>
      </c>
      <c r="C14" s="91"/>
      <c r="D14" s="9" t="s">
        <v>51</v>
      </c>
      <c r="E14" s="91"/>
      <c r="F14" s="91"/>
      <c r="G14" s="13" t="str">
        <f>$G$6</f>
        <v>do 30.06.2022</v>
      </c>
      <c r="H14" s="18" t="s">
        <v>53</v>
      </c>
      <c r="I14" s="91"/>
      <c r="J14" s="91"/>
      <c r="K14" s="91"/>
      <c r="L14" s="91"/>
      <c r="M14" s="91"/>
      <c r="N14" s="85"/>
      <c r="O14" s="91"/>
      <c r="P14" s="85"/>
      <c r="Q14" s="106"/>
      <c r="R14" s="85"/>
      <c r="S14" s="85"/>
      <c r="T14" s="87"/>
      <c r="U14" s="88"/>
      <c r="V14" s="26" t="s">
        <v>54</v>
      </c>
      <c r="W14" s="20">
        <f>W13*AM3</f>
        <v>0</v>
      </c>
      <c r="X14" s="20">
        <f>X13*AM3</f>
        <v>0</v>
      </c>
      <c r="Y14" s="20">
        <f>Y13*AM3</f>
        <v>0</v>
      </c>
      <c r="Z14" s="20">
        <f>Z13*AM3</f>
        <v>0</v>
      </c>
      <c r="AA14" s="20">
        <f>AA13*AM3</f>
        <v>0</v>
      </c>
      <c r="AB14" s="20">
        <f>AB13*AM3</f>
        <v>0</v>
      </c>
      <c r="AC14" s="20">
        <f>AC13*AM3</f>
        <v>337.32</v>
      </c>
      <c r="AD14" s="20">
        <f>AD13*AM3</f>
        <v>337.32</v>
      </c>
      <c r="AE14" s="20">
        <f>ROUND(AE13*11.244,0)</f>
        <v>2249</v>
      </c>
      <c r="AF14" s="20">
        <f>ROUND(AF13*11.244,0)</f>
        <v>2249</v>
      </c>
      <c r="AG14" s="20">
        <f>ROUND(AG13*11.244,0)</f>
        <v>2811</v>
      </c>
      <c r="AH14" s="20">
        <f>ROUND(AH13*11.244,0)</f>
        <v>2811</v>
      </c>
      <c r="AI14" s="22">
        <f t="shared" si="0"/>
        <v>10794.64</v>
      </c>
      <c r="AJ14" s="89"/>
      <c r="AK14" s="119"/>
    </row>
    <row r="15" spans="1:39" ht="27.75" customHeight="1">
      <c r="A15" s="90" t="s">
        <v>84</v>
      </c>
      <c r="B15" s="13" t="s">
        <v>94</v>
      </c>
      <c r="C15" s="91" t="s">
        <v>95</v>
      </c>
      <c r="D15" s="9" t="s">
        <v>42</v>
      </c>
      <c r="E15" s="91">
        <v>2019063</v>
      </c>
      <c r="F15" s="91" t="s">
        <v>96</v>
      </c>
      <c r="G15" s="3" t="s">
        <v>44</v>
      </c>
      <c r="H15" s="3" t="s">
        <v>45</v>
      </c>
      <c r="I15" s="91" t="s">
        <v>97</v>
      </c>
      <c r="J15" s="91">
        <v>2</v>
      </c>
      <c r="K15" s="91" t="s">
        <v>98</v>
      </c>
      <c r="L15" s="91" t="s">
        <v>60</v>
      </c>
      <c r="M15" s="91" t="s">
        <v>99</v>
      </c>
      <c r="N15" s="85">
        <v>25</v>
      </c>
      <c r="O15" s="91" t="s">
        <v>79</v>
      </c>
      <c r="P15" s="85">
        <v>25</v>
      </c>
      <c r="Q15" s="107">
        <v>274</v>
      </c>
      <c r="R15" s="85" t="s">
        <v>71</v>
      </c>
      <c r="S15" s="85">
        <v>6</v>
      </c>
      <c r="T15" s="87">
        <v>22250</v>
      </c>
      <c r="U15" s="108">
        <v>250179</v>
      </c>
      <c r="V15" s="14" t="s">
        <v>49</v>
      </c>
      <c r="W15" s="38"/>
      <c r="X15" s="16"/>
      <c r="Y15" s="16"/>
      <c r="Z15" s="16"/>
      <c r="AA15" s="16"/>
      <c r="AB15" s="16"/>
      <c r="AC15" s="16">
        <v>500</v>
      </c>
      <c r="AD15" s="16">
        <v>750</v>
      </c>
      <c r="AE15" s="16">
        <v>1100</v>
      </c>
      <c r="AF15" s="16">
        <v>5200</v>
      </c>
      <c r="AG15" s="16">
        <v>6900</v>
      </c>
      <c r="AH15" s="16">
        <v>7800</v>
      </c>
      <c r="AI15" s="17">
        <f t="shared" si="0"/>
        <v>22250</v>
      </c>
      <c r="AJ15" s="89" t="s">
        <v>100</v>
      </c>
      <c r="AK15" s="119"/>
    </row>
    <row r="16" spans="1:39" ht="32.25" customHeight="1">
      <c r="A16" s="90"/>
      <c r="B16" s="13" t="s">
        <v>101</v>
      </c>
      <c r="C16" s="91"/>
      <c r="D16" s="9" t="s">
        <v>51</v>
      </c>
      <c r="E16" s="91"/>
      <c r="F16" s="91"/>
      <c r="G16" s="13" t="str">
        <f>$G$6</f>
        <v>do 30.06.2022</v>
      </c>
      <c r="H16" s="18" t="s">
        <v>53</v>
      </c>
      <c r="I16" s="91"/>
      <c r="J16" s="91"/>
      <c r="K16" s="91"/>
      <c r="L16" s="91"/>
      <c r="M16" s="91"/>
      <c r="N16" s="85"/>
      <c r="O16" s="91"/>
      <c r="P16" s="85"/>
      <c r="Q16" s="107"/>
      <c r="R16" s="85"/>
      <c r="S16" s="85"/>
      <c r="T16" s="87"/>
      <c r="U16" s="108"/>
      <c r="V16" s="26" t="s">
        <v>54</v>
      </c>
      <c r="W16" s="20">
        <f>W15*AM3</f>
        <v>0</v>
      </c>
      <c r="X16" s="20">
        <f>X15*AM3</f>
        <v>0</v>
      </c>
      <c r="Y16" s="20">
        <f>Y15*AM3</f>
        <v>0</v>
      </c>
      <c r="Z16" s="20">
        <f>Z15*AM3</f>
        <v>0</v>
      </c>
      <c r="AA16" s="20">
        <f>AA15*AM3</f>
        <v>0</v>
      </c>
      <c r="AB16" s="20">
        <f>AB15*AM3</f>
        <v>0</v>
      </c>
      <c r="AC16" s="20">
        <f>AC15*AM3</f>
        <v>5622</v>
      </c>
      <c r="AD16" s="20">
        <f>AD15*AM3</f>
        <v>8433</v>
      </c>
      <c r="AE16" s="20">
        <f>AE15*AM3</f>
        <v>12368.4</v>
      </c>
      <c r="AF16" s="20">
        <f>AF15*AM3</f>
        <v>58468.799999999996</v>
      </c>
      <c r="AG16" s="20">
        <f>AG15*AM3</f>
        <v>77583.599999999991</v>
      </c>
      <c r="AH16" s="20">
        <f>AH15*AM3</f>
        <v>87703.2</v>
      </c>
      <c r="AI16" s="22">
        <f t="shared" si="0"/>
        <v>250179</v>
      </c>
      <c r="AJ16" s="89"/>
      <c r="AK16" s="119"/>
    </row>
    <row r="17" spans="1:37" ht="27" customHeight="1">
      <c r="A17" s="90" t="s">
        <v>93</v>
      </c>
      <c r="B17" s="24" t="s">
        <v>103</v>
      </c>
      <c r="C17" s="91" t="s">
        <v>104</v>
      </c>
      <c r="D17" s="9" t="s">
        <v>42</v>
      </c>
      <c r="E17" s="91">
        <v>4617011</v>
      </c>
      <c r="F17" s="91" t="s">
        <v>105</v>
      </c>
      <c r="G17" s="3" t="s">
        <v>44</v>
      </c>
      <c r="H17" s="3" t="s">
        <v>45</v>
      </c>
      <c r="I17" s="94" t="s">
        <v>106</v>
      </c>
      <c r="J17" s="91">
        <v>1</v>
      </c>
      <c r="K17" s="91">
        <v>60</v>
      </c>
      <c r="L17" s="94" t="s">
        <v>107</v>
      </c>
      <c r="M17" s="94"/>
      <c r="N17" s="85">
        <v>10</v>
      </c>
      <c r="O17" s="91" t="s">
        <v>62</v>
      </c>
      <c r="P17" s="85">
        <v>9.8000000000000007</v>
      </c>
      <c r="Q17" s="106">
        <v>110</v>
      </c>
      <c r="R17" s="85" t="s">
        <v>62</v>
      </c>
      <c r="S17" s="85">
        <v>6</v>
      </c>
      <c r="T17" s="87">
        <v>5968</v>
      </c>
      <c r="U17" s="95">
        <v>67104.191999999995</v>
      </c>
      <c r="V17" s="14" t="s">
        <v>49</v>
      </c>
      <c r="W17" s="37"/>
      <c r="X17" s="45"/>
      <c r="Y17" s="45"/>
      <c r="Z17" s="45"/>
      <c r="AA17" s="45"/>
      <c r="AB17" s="45"/>
      <c r="AC17" s="45">
        <v>78</v>
      </c>
      <c r="AD17" s="45">
        <v>83</v>
      </c>
      <c r="AE17" s="45">
        <v>169</v>
      </c>
      <c r="AF17" s="45">
        <v>1628</v>
      </c>
      <c r="AG17" s="45">
        <v>2116</v>
      </c>
      <c r="AH17" s="45">
        <v>1894</v>
      </c>
      <c r="AI17" s="17">
        <f t="shared" si="0"/>
        <v>5968</v>
      </c>
      <c r="AJ17" s="89" t="s">
        <v>108</v>
      </c>
      <c r="AK17" s="119"/>
    </row>
    <row r="18" spans="1:37" ht="34.35" customHeight="1">
      <c r="A18" s="90"/>
      <c r="B18" s="13" t="s">
        <v>109</v>
      </c>
      <c r="C18" s="91"/>
      <c r="D18" s="9" t="s">
        <v>51</v>
      </c>
      <c r="E18" s="91"/>
      <c r="F18" s="91"/>
      <c r="G18" s="13" t="str">
        <f>$G$6</f>
        <v>do 30.06.2022</v>
      </c>
      <c r="H18" s="18" t="s">
        <v>53</v>
      </c>
      <c r="I18" s="94"/>
      <c r="J18" s="94"/>
      <c r="K18" s="94"/>
      <c r="L18" s="94"/>
      <c r="M18" s="94"/>
      <c r="N18" s="85"/>
      <c r="O18" s="91"/>
      <c r="P18" s="85"/>
      <c r="Q18" s="106"/>
      <c r="R18" s="85"/>
      <c r="S18" s="85"/>
      <c r="T18" s="87"/>
      <c r="U18" s="95"/>
      <c r="V18" s="26" t="s">
        <v>54</v>
      </c>
      <c r="W18" s="20">
        <f>W17*AM3</f>
        <v>0</v>
      </c>
      <c r="X18" s="20">
        <f>X17*AM3</f>
        <v>0</v>
      </c>
      <c r="Y18" s="20">
        <f>Y17*AM3</f>
        <v>0</v>
      </c>
      <c r="Z18" s="20">
        <f>Z17*AM3</f>
        <v>0</v>
      </c>
      <c r="AA18" s="20">
        <f>AA17*AM3</f>
        <v>0</v>
      </c>
      <c r="AB18" s="20">
        <f>AB17*AM3</f>
        <v>0</v>
      </c>
      <c r="AC18" s="20">
        <f>AC17*AM3</f>
        <v>877.03199999999993</v>
      </c>
      <c r="AD18" s="20">
        <f>AD17*AM3</f>
        <v>933.25199999999995</v>
      </c>
      <c r="AE18" s="20">
        <f>AE17*AM3</f>
        <v>1900.2359999999999</v>
      </c>
      <c r="AF18" s="20">
        <f>AF17*AM3</f>
        <v>18305.232</v>
      </c>
      <c r="AG18" s="20">
        <f>AG17*AM3</f>
        <v>23792.304</v>
      </c>
      <c r="AH18" s="20">
        <f>AH17*AM3</f>
        <v>21296.135999999999</v>
      </c>
      <c r="AI18" s="22">
        <f t="shared" si="0"/>
        <v>67104.191999999995</v>
      </c>
      <c r="AJ18" s="89"/>
      <c r="AK18" s="119"/>
    </row>
    <row r="19" spans="1:37" ht="32.25" customHeight="1">
      <c r="A19" s="90"/>
      <c r="B19" s="24" t="s">
        <v>103</v>
      </c>
      <c r="C19" s="91" t="s">
        <v>104</v>
      </c>
      <c r="D19" s="9" t="s">
        <v>42</v>
      </c>
      <c r="E19" s="91">
        <v>4617004</v>
      </c>
      <c r="F19" s="91" t="s">
        <v>110</v>
      </c>
      <c r="G19" s="3" t="s">
        <v>44</v>
      </c>
      <c r="H19" s="3" t="s">
        <v>45</v>
      </c>
      <c r="I19" s="94" t="s">
        <v>111</v>
      </c>
      <c r="J19" s="91">
        <v>1</v>
      </c>
      <c r="K19" s="91">
        <v>15.3</v>
      </c>
      <c r="L19" s="94" t="s">
        <v>83</v>
      </c>
      <c r="M19" s="94"/>
      <c r="N19" s="85">
        <v>4</v>
      </c>
      <c r="O19" s="91" t="s">
        <v>112</v>
      </c>
      <c r="P19" s="85">
        <v>4</v>
      </c>
      <c r="Q19" s="85">
        <v>45</v>
      </c>
      <c r="R19" s="85" t="s">
        <v>112</v>
      </c>
      <c r="S19" s="85">
        <v>6</v>
      </c>
      <c r="T19" s="87">
        <v>983</v>
      </c>
      <c r="U19" s="87">
        <v>11052.851999999999</v>
      </c>
      <c r="V19" s="14" t="s">
        <v>49</v>
      </c>
      <c r="W19" s="39"/>
      <c r="X19" s="40"/>
      <c r="Y19" s="40"/>
      <c r="Z19" s="40"/>
      <c r="AA19" s="40"/>
      <c r="AB19" s="40"/>
      <c r="AC19" s="40">
        <v>155</v>
      </c>
      <c r="AD19" s="40">
        <v>173</v>
      </c>
      <c r="AE19" s="40">
        <v>169</v>
      </c>
      <c r="AF19" s="45">
        <v>208</v>
      </c>
      <c r="AG19" s="45">
        <v>191</v>
      </c>
      <c r="AH19" s="40">
        <v>87</v>
      </c>
      <c r="AI19" s="17">
        <f t="shared" si="0"/>
        <v>983</v>
      </c>
      <c r="AJ19" s="89" t="s">
        <v>108</v>
      </c>
      <c r="AK19" s="119"/>
    </row>
    <row r="20" spans="1:37" ht="30" customHeight="1">
      <c r="A20" s="90"/>
      <c r="B20" s="13" t="s">
        <v>109</v>
      </c>
      <c r="C20" s="91"/>
      <c r="D20" s="9" t="s">
        <v>51</v>
      </c>
      <c r="E20" s="91"/>
      <c r="F20" s="91"/>
      <c r="G20" s="13" t="str">
        <f>$G$6</f>
        <v>do 30.06.2022</v>
      </c>
      <c r="H20" s="18" t="s">
        <v>53</v>
      </c>
      <c r="I20" s="94"/>
      <c r="J20" s="94"/>
      <c r="K20" s="94"/>
      <c r="L20" s="94"/>
      <c r="M20" s="94"/>
      <c r="N20" s="85"/>
      <c r="O20" s="91"/>
      <c r="P20" s="85"/>
      <c r="Q20" s="85"/>
      <c r="R20" s="85"/>
      <c r="S20" s="85"/>
      <c r="T20" s="87"/>
      <c r="U20" s="87"/>
      <c r="V20" s="26" t="s">
        <v>54</v>
      </c>
      <c r="W20" s="20">
        <f>W19*AM3</f>
        <v>0</v>
      </c>
      <c r="X20" s="20">
        <f>X19*AM3</f>
        <v>0</v>
      </c>
      <c r="Y20" s="20">
        <f>Y19*AM3</f>
        <v>0</v>
      </c>
      <c r="Z20" s="20">
        <f>Z19*AM3</f>
        <v>0</v>
      </c>
      <c r="AA20" s="20">
        <f>AA19*AM3</f>
        <v>0</v>
      </c>
      <c r="AB20" s="20">
        <f>AB19*AM3</f>
        <v>0</v>
      </c>
      <c r="AC20" s="20">
        <f>AC19*AM3</f>
        <v>1742.82</v>
      </c>
      <c r="AD20" s="20">
        <f>AD19*AM3</f>
        <v>1945.212</v>
      </c>
      <c r="AE20" s="20">
        <f>AE19*AM3</f>
        <v>1900.2359999999999</v>
      </c>
      <c r="AF20" s="20">
        <f>AF19*AM3</f>
        <v>2338.752</v>
      </c>
      <c r="AG20" s="20">
        <f>AG19*AM3</f>
        <v>2147.6039999999998</v>
      </c>
      <c r="AH20" s="20">
        <f>AH19*AM3</f>
        <v>978.22799999999995</v>
      </c>
      <c r="AI20" s="22">
        <f t="shared" si="0"/>
        <v>11052.851999999999</v>
      </c>
      <c r="AJ20" s="89"/>
      <c r="AK20" s="119"/>
    </row>
    <row r="21" spans="1:37" ht="37.5" customHeight="1">
      <c r="A21" s="103" t="s">
        <v>102</v>
      </c>
      <c r="B21" s="24" t="s">
        <v>114</v>
      </c>
      <c r="C21" s="91" t="s">
        <v>115</v>
      </c>
      <c r="D21" s="9" t="s">
        <v>42</v>
      </c>
      <c r="E21" s="97">
        <v>2617076</v>
      </c>
      <c r="F21" s="97" t="s">
        <v>116</v>
      </c>
      <c r="G21" s="3" t="s">
        <v>44</v>
      </c>
      <c r="H21" s="3" t="s">
        <v>45</v>
      </c>
      <c r="I21" s="104" t="s">
        <v>117</v>
      </c>
      <c r="J21" s="97">
        <v>1</v>
      </c>
      <c r="K21" s="97">
        <v>125</v>
      </c>
      <c r="L21" s="105" t="s">
        <v>118</v>
      </c>
      <c r="M21" s="105" t="s">
        <v>119</v>
      </c>
      <c r="N21" s="96">
        <v>14</v>
      </c>
      <c r="O21" s="97" t="s">
        <v>71</v>
      </c>
      <c r="P21" s="96">
        <v>14</v>
      </c>
      <c r="Q21" s="98">
        <v>157</v>
      </c>
      <c r="R21" s="99" t="s">
        <v>71</v>
      </c>
      <c r="S21" s="99">
        <v>6</v>
      </c>
      <c r="T21" s="100">
        <v>9290</v>
      </c>
      <c r="U21" s="101">
        <v>104456.76000000001</v>
      </c>
      <c r="V21" s="81" t="s">
        <v>49</v>
      </c>
      <c r="W21" s="41"/>
      <c r="X21" s="41"/>
      <c r="Y21" s="41"/>
      <c r="Z21" s="41"/>
      <c r="AA21" s="41"/>
      <c r="AB21" s="41"/>
      <c r="AC21" s="41">
        <v>445</v>
      </c>
      <c r="AD21" s="41">
        <v>445</v>
      </c>
      <c r="AE21" s="41">
        <v>800</v>
      </c>
      <c r="AF21" s="41">
        <v>2200</v>
      </c>
      <c r="AG21" s="41">
        <v>2400</v>
      </c>
      <c r="AH21" s="41">
        <v>3000</v>
      </c>
      <c r="AI21" s="17">
        <f t="shared" si="0"/>
        <v>9290</v>
      </c>
      <c r="AJ21" s="102" t="s">
        <v>120</v>
      </c>
      <c r="AK21" s="120" t="s">
        <v>160</v>
      </c>
    </row>
    <row r="22" spans="1:37" ht="30.75" customHeight="1">
      <c r="A22" s="103"/>
      <c r="B22" s="42" t="s">
        <v>121</v>
      </c>
      <c r="C22" s="91"/>
      <c r="D22" s="9" t="s">
        <v>51</v>
      </c>
      <c r="E22" s="97"/>
      <c r="F22" s="97"/>
      <c r="G22" s="13" t="str">
        <f>$G$6</f>
        <v>do 30.06.2022</v>
      </c>
      <c r="H22" s="18" t="s">
        <v>53</v>
      </c>
      <c r="I22" s="104"/>
      <c r="J22" s="97"/>
      <c r="K22" s="97"/>
      <c r="L22" s="97"/>
      <c r="M22" s="97"/>
      <c r="N22" s="96"/>
      <c r="O22" s="96"/>
      <c r="P22" s="96"/>
      <c r="Q22" s="98"/>
      <c r="R22" s="99"/>
      <c r="S22" s="99"/>
      <c r="T22" s="100"/>
      <c r="U22" s="101"/>
      <c r="V22" s="82" t="s">
        <v>54</v>
      </c>
      <c r="W22" s="43">
        <f>W21*AM3</f>
        <v>0</v>
      </c>
      <c r="X22" s="43">
        <f>X21*AM3</f>
        <v>0</v>
      </c>
      <c r="Y22" s="43">
        <f>Y21*AM3</f>
        <v>0</v>
      </c>
      <c r="Z22" s="43">
        <f>Z21*AM3</f>
        <v>0</v>
      </c>
      <c r="AA22" s="43">
        <f>AA21*AM3</f>
        <v>0</v>
      </c>
      <c r="AB22" s="43">
        <f>AB21*AM3</f>
        <v>0</v>
      </c>
      <c r="AC22" s="43">
        <f>AC21*AM3</f>
        <v>5003.58</v>
      </c>
      <c r="AD22" s="43">
        <f>AD21*AM3</f>
        <v>5003.58</v>
      </c>
      <c r="AE22" s="43">
        <f>AE21*AM3</f>
        <v>8995.2000000000007</v>
      </c>
      <c r="AF22" s="43">
        <f>AF21*AM3</f>
        <v>24736.799999999999</v>
      </c>
      <c r="AG22" s="43">
        <f>AG21*AM3</f>
        <v>26985.599999999999</v>
      </c>
      <c r="AH22" s="43">
        <f>AH21*AM3</f>
        <v>33732</v>
      </c>
      <c r="AI22" s="22">
        <f t="shared" si="0"/>
        <v>104456.76000000001</v>
      </c>
      <c r="AJ22" s="102"/>
      <c r="AK22" s="120"/>
    </row>
    <row r="23" spans="1:37" ht="42.75" customHeight="1">
      <c r="A23" s="90" t="s">
        <v>113</v>
      </c>
      <c r="B23" s="24" t="s">
        <v>123</v>
      </c>
      <c r="C23" s="91" t="s">
        <v>124</v>
      </c>
      <c r="D23" s="44" t="s">
        <v>125</v>
      </c>
      <c r="E23" s="91">
        <v>4630006</v>
      </c>
      <c r="F23" s="91" t="s">
        <v>126</v>
      </c>
      <c r="G23" s="3" t="s">
        <v>44</v>
      </c>
      <c r="H23" s="3" t="s">
        <v>45</v>
      </c>
      <c r="I23" s="94" t="s">
        <v>127</v>
      </c>
      <c r="J23" s="91">
        <v>1</v>
      </c>
      <c r="K23" s="91">
        <v>63</v>
      </c>
      <c r="L23" s="94" t="s">
        <v>128</v>
      </c>
      <c r="M23" s="94"/>
      <c r="N23" s="85">
        <v>10</v>
      </c>
      <c r="O23" s="91" t="s">
        <v>62</v>
      </c>
      <c r="P23" s="85">
        <v>9.8000000000000007</v>
      </c>
      <c r="Q23" s="85">
        <v>110</v>
      </c>
      <c r="R23" s="85" t="s">
        <v>62</v>
      </c>
      <c r="S23" s="85">
        <v>6</v>
      </c>
      <c r="T23" s="87">
        <v>2330</v>
      </c>
      <c r="U23" s="95">
        <v>26198.519999999997</v>
      </c>
      <c r="V23" s="14" t="s">
        <v>49</v>
      </c>
      <c r="W23" s="77"/>
      <c r="X23" s="78"/>
      <c r="Y23" s="78"/>
      <c r="Z23" s="78"/>
      <c r="AA23" s="78"/>
      <c r="AB23" s="78"/>
      <c r="AC23" s="78">
        <v>0</v>
      </c>
      <c r="AD23" s="78">
        <v>0</v>
      </c>
      <c r="AE23" s="78">
        <v>160</v>
      </c>
      <c r="AF23" s="78">
        <v>220</v>
      </c>
      <c r="AG23" s="78">
        <v>600</v>
      </c>
      <c r="AH23" s="78">
        <v>1350</v>
      </c>
      <c r="AI23" s="17">
        <f t="shared" si="0"/>
        <v>2330</v>
      </c>
      <c r="AJ23" s="89" t="s">
        <v>158</v>
      </c>
      <c r="AK23" s="119" t="s">
        <v>161</v>
      </c>
    </row>
    <row r="24" spans="1:37" ht="32.25" customHeight="1">
      <c r="A24" s="90"/>
      <c r="B24" s="13" t="s">
        <v>129</v>
      </c>
      <c r="C24" s="91"/>
      <c r="D24" s="13" t="s">
        <v>129</v>
      </c>
      <c r="E24" s="91"/>
      <c r="F24" s="91"/>
      <c r="G24" s="13" t="str">
        <f>$G$6</f>
        <v>do 30.06.2022</v>
      </c>
      <c r="H24" s="18" t="s">
        <v>53</v>
      </c>
      <c r="I24" s="94"/>
      <c r="J24" s="94"/>
      <c r="K24" s="94"/>
      <c r="L24" s="94"/>
      <c r="M24" s="94"/>
      <c r="N24" s="85"/>
      <c r="O24" s="85"/>
      <c r="P24" s="85"/>
      <c r="Q24" s="85"/>
      <c r="R24" s="85"/>
      <c r="S24" s="85"/>
      <c r="T24" s="87"/>
      <c r="U24" s="95"/>
      <c r="V24" s="26" t="s">
        <v>54</v>
      </c>
      <c r="W24" s="20">
        <f>W23*AM3</f>
        <v>0</v>
      </c>
      <c r="X24" s="20">
        <f>X23*AM3</f>
        <v>0</v>
      </c>
      <c r="Y24" s="20">
        <f>Y23*AM3</f>
        <v>0</v>
      </c>
      <c r="Z24" s="20">
        <f>Z23*AM3</f>
        <v>0</v>
      </c>
      <c r="AA24" s="20">
        <f>AA23*AM3</f>
        <v>0</v>
      </c>
      <c r="AB24" s="20">
        <f>AB23*AM3</f>
        <v>0</v>
      </c>
      <c r="AC24" s="20">
        <f>AC23*AM3</f>
        <v>0</v>
      </c>
      <c r="AD24" s="20">
        <f>AD23*AM3</f>
        <v>0</v>
      </c>
      <c r="AE24" s="20">
        <f>AE23*AM3</f>
        <v>1799.04</v>
      </c>
      <c r="AF24" s="20">
        <f>AF23*AM3</f>
        <v>2473.6799999999998</v>
      </c>
      <c r="AG24" s="20">
        <f>AG23*AM3</f>
        <v>6746.4</v>
      </c>
      <c r="AH24" s="20">
        <f>AH23*AM3</f>
        <v>15179.4</v>
      </c>
      <c r="AI24" s="22">
        <f t="shared" si="0"/>
        <v>26198.519999999997</v>
      </c>
      <c r="AJ24" s="89"/>
      <c r="AK24" s="119"/>
    </row>
    <row r="25" spans="1:37" s="23" customFormat="1" ht="32.25" customHeight="1">
      <c r="A25" s="90"/>
      <c r="B25" s="24" t="s">
        <v>125</v>
      </c>
      <c r="C25" s="91" t="s">
        <v>130</v>
      </c>
      <c r="D25" s="24" t="s">
        <v>125</v>
      </c>
      <c r="E25" s="91">
        <v>4614117</v>
      </c>
      <c r="F25" s="91" t="s">
        <v>131</v>
      </c>
      <c r="G25" s="3" t="s">
        <v>44</v>
      </c>
      <c r="H25" s="13" t="s">
        <v>45</v>
      </c>
      <c r="I25" s="94" t="s">
        <v>132</v>
      </c>
      <c r="J25" s="91">
        <v>1</v>
      </c>
      <c r="K25" s="91">
        <v>30</v>
      </c>
      <c r="L25" s="94" t="s">
        <v>133</v>
      </c>
      <c r="M25" s="94"/>
      <c r="N25" s="85">
        <v>4</v>
      </c>
      <c r="O25" s="91" t="s">
        <v>48</v>
      </c>
      <c r="P25" s="85">
        <v>4</v>
      </c>
      <c r="Q25" s="85">
        <v>45</v>
      </c>
      <c r="R25" s="85" t="s">
        <v>48</v>
      </c>
      <c r="S25" s="85">
        <v>6</v>
      </c>
      <c r="T25" s="87">
        <v>1470</v>
      </c>
      <c r="U25" s="88">
        <v>16528.68</v>
      </c>
      <c r="V25" s="14" t="s">
        <v>49</v>
      </c>
      <c r="W25" s="79"/>
      <c r="X25" s="79"/>
      <c r="Y25" s="79"/>
      <c r="Z25" s="78"/>
      <c r="AA25" s="78"/>
      <c r="AB25" s="78"/>
      <c r="AC25" s="78">
        <v>30</v>
      </c>
      <c r="AD25" s="78">
        <v>25</v>
      </c>
      <c r="AE25" s="78">
        <v>45</v>
      </c>
      <c r="AF25" s="78">
        <v>140</v>
      </c>
      <c r="AG25" s="78">
        <v>450</v>
      </c>
      <c r="AH25" s="78">
        <v>780</v>
      </c>
      <c r="AI25" s="17">
        <f t="shared" si="0"/>
        <v>1470</v>
      </c>
      <c r="AJ25" s="89" t="s">
        <v>158</v>
      </c>
      <c r="AK25" s="119"/>
    </row>
    <row r="26" spans="1:37" s="23" customFormat="1" ht="32.25" customHeight="1">
      <c r="A26" s="90"/>
      <c r="B26" s="13" t="s">
        <v>129</v>
      </c>
      <c r="C26" s="91"/>
      <c r="D26" s="13" t="s">
        <v>129</v>
      </c>
      <c r="E26" s="91"/>
      <c r="F26" s="91"/>
      <c r="G26" s="13" t="str">
        <f>$G$6</f>
        <v>do 30.06.2022</v>
      </c>
      <c r="H26" s="46" t="s">
        <v>53</v>
      </c>
      <c r="I26" s="94"/>
      <c r="J26" s="94"/>
      <c r="K26" s="94"/>
      <c r="L26" s="94"/>
      <c r="M26" s="94"/>
      <c r="N26" s="85"/>
      <c r="O26" s="91"/>
      <c r="P26" s="85"/>
      <c r="Q26" s="85"/>
      <c r="R26" s="85"/>
      <c r="S26" s="85"/>
      <c r="T26" s="87"/>
      <c r="U26" s="88"/>
      <c r="V26" s="19" t="s">
        <v>54</v>
      </c>
      <c r="W26" s="20">
        <f>W25*AM3</f>
        <v>0</v>
      </c>
      <c r="X26" s="20">
        <f>X25*AM3</f>
        <v>0</v>
      </c>
      <c r="Y26" s="20">
        <f>Y25*AM3</f>
        <v>0</v>
      </c>
      <c r="Z26" s="20">
        <f>Z25*AM3</f>
        <v>0</v>
      </c>
      <c r="AA26" s="20">
        <f>AA25*AM3</f>
        <v>0</v>
      </c>
      <c r="AB26" s="20">
        <f>AB25*AM3</f>
        <v>0</v>
      </c>
      <c r="AC26" s="20">
        <f>AC25*AM3</f>
        <v>337.32</v>
      </c>
      <c r="AD26" s="20">
        <f>AD25*AM3</f>
        <v>281.10000000000002</v>
      </c>
      <c r="AE26" s="20">
        <f>AE25*AM3</f>
        <v>505.98</v>
      </c>
      <c r="AF26" s="20">
        <f>AF25*AM3</f>
        <v>1574.1599999999999</v>
      </c>
      <c r="AG26" s="20">
        <f>AG25*AM3</f>
        <v>5059.8</v>
      </c>
      <c r="AH26" s="20">
        <f>AH25*AM3</f>
        <v>8770.32</v>
      </c>
      <c r="AI26" s="22">
        <f t="shared" si="0"/>
        <v>16528.68</v>
      </c>
      <c r="AJ26" s="89"/>
      <c r="AK26" s="119"/>
    </row>
    <row r="27" spans="1:37" s="23" customFormat="1" ht="32.25" customHeight="1">
      <c r="A27" s="90"/>
      <c r="B27" s="24" t="s">
        <v>125</v>
      </c>
      <c r="C27" s="91" t="s">
        <v>134</v>
      </c>
      <c r="D27" s="24" t="s">
        <v>125</v>
      </c>
      <c r="E27" s="91">
        <v>6111553</v>
      </c>
      <c r="F27" s="91" t="s">
        <v>135</v>
      </c>
      <c r="G27" s="3" t="s">
        <v>44</v>
      </c>
      <c r="H27" s="13" t="s">
        <v>82</v>
      </c>
      <c r="I27" s="94" t="s">
        <v>136</v>
      </c>
      <c r="J27" s="91">
        <v>2</v>
      </c>
      <c r="K27" s="94" t="s">
        <v>137</v>
      </c>
      <c r="L27" s="94" t="s">
        <v>138</v>
      </c>
      <c r="M27" s="94"/>
      <c r="N27" s="85">
        <v>9.8000000000000007</v>
      </c>
      <c r="O27" s="91" t="s">
        <v>62</v>
      </c>
      <c r="P27" s="85">
        <v>9.8000000000000007</v>
      </c>
      <c r="Q27" s="85">
        <v>100</v>
      </c>
      <c r="R27" s="85" t="s">
        <v>62</v>
      </c>
      <c r="S27" s="85">
        <v>6</v>
      </c>
      <c r="T27" s="87">
        <v>4770</v>
      </c>
      <c r="U27" s="95">
        <v>53633.880000000005</v>
      </c>
      <c r="V27" s="14" t="s">
        <v>49</v>
      </c>
      <c r="W27" s="77"/>
      <c r="X27" s="78"/>
      <c r="Y27" s="78"/>
      <c r="Z27" s="78"/>
      <c r="AA27" s="78"/>
      <c r="AB27" s="78">
        <v>0</v>
      </c>
      <c r="AC27" s="78">
        <v>0</v>
      </c>
      <c r="AD27" s="78">
        <v>0</v>
      </c>
      <c r="AE27" s="78">
        <v>0</v>
      </c>
      <c r="AF27" s="78">
        <v>770</v>
      </c>
      <c r="AG27" s="78">
        <v>1700</v>
      </c>
      <c r="AH27" s="78">
        <v>2300</v>
      </c>
      <c r="AI27" s="17">
        <f t="shared" si="0"/>
        <v>4770</v>
      </c>
      <c r="AJ27" s="89" t="s">
        <v>158</v>
      </c>
      <c r="AK27" s="119"/>
    </row>
    <row r="28" spans="1:37" s="23" customFormat="1" ht="32.25" customHeight="1">
      <c r="A28" s="90"/>
      <c r="B28" s="13" t="s">
        <v>129</v>
      </c>
      <c r="C28" s="91"/>
      <c r="D28" s="13" t="s">
        <v>129</v>
      </c>
      <c r="E28" s="91"/>
      <c r="F28" s="91"/>
      <c r="G28" s="13" t="str">
        <f>$G$6</f>
        <v>do 30.06.2022</v>
      </c>
      <c r="H28" s="46" t="s">
        <v>53</v>
      </c>
      <c r="I28" s="94"/>
      <c r="J28" s="91"/>
      <c r="K28" s="94"/>
      <c r="L28" s="94"/>
      <c r="M28" s="94"/>
      <c r="N28" s="85"/>
      <c r="O28" s="91"/>
      <c r="P28" s="85"/>
      <c r="Q28" s="85"/>
      <c r="R28" s="85"/>
      <c r="S28" s="85"/>
      <c r="T28" s="87"/>
      <c r="U28" s="95"/>
      <c r="V28" s="19" t="s">
        <v>54</v>
      </c>
      <c r="W28" s="20">
        <f>W27*AM3</f>
        <v>0</v>
      </c>
      <c r="X28" s="20">
        <f>X27*AM3</f>
        <v>0</v>
      </c>
      <c r="Y28" s="20">
        <f>Y27*AM3</f>
        <v>0</v>
      </c>
      <c r="Z28" s="20">
        <f>Z27*AM3</f>
        <v>0</v>
      </c>
      <c r="AA28" s="20">
        <f>AA27*AM3</f>
        <v>0</v>
      </c>
      <c r="AB28" s="20">
        <f>AB27*AM3</f>
        <v>0</v>
      </c>
      <c r="AC28" s="20">
        <f>AC27*AM3</f>
        <v>0</v>
      </c>
      <c r="AD28" s="20">
        <f>AD27*AM3</f>
        <v>0</v>
      </c>
      <c r="AE28" s="20">
        <f>AE27*AM3</f>
        <v>0</v>
      </c>
      <c r="AF28" s="20">
        <f>AF27*AM3</f>
        <v>8657.8799999999992</v>
      </c>
      <c r="AG28" s="20">
        <f>AG27*AM3</f>
        <v>19114.8</v>
      </c>
      <c r="AH28" s="20">
        <f>AH27*AM3</f>
        <v>25861.200000000001</v>
      </c>
      <c r="AI28" s="22">
        <f t="shared" si="0"/>
        <v>53633.880000000005</v>
      </c>
      <c r="AJ28" s="89"/>
      <c r="AK28" s="119"/>
    </row>
    <row r="29" spans="1:37" ht="39" customHeight="1">
      <c r="A29" s="90" t="s">
        <v>122</v>
      </c>
      <c r="B29" s="24" t="s">
        <v>139</v>
      </c>
      <c r="C29" s="91" t="s">
        <v>140</v>
      </c>
      <c r="D29" s="24" t="s">
        <v>141</v>
      </c>
      <c r="E29" s="91">
        <v>4621001</v>
      </c>
      <c r="F29" s="91" t="s">
        <v>142</v>
      </c>
      <c r="G29" s="3" t="s">
        <v>44</v>
      </c>
      <c r="H29" s="3" t="s">
        <v>45</v>
      </c>
      <c r="I29" s="94" t="s">
        <v>143</v>
      </c>
      <c r="J29" s="91">
        <v>2.1</v>
      </c>
      <c r="K29" s="94" t="s">
        <v>144</v>
      </c>
      <c r="L29" s="94" t="s">
        <v>138</v>
      </c>
      <c r="M29" s="94"/>
      <c r="N29" s="85">
        <v>7</v>
      </c>
      <c r="O29" s="91" t="s">
        <v>62</v>
      </c>
      <c r="P29" s="85">
        <v>7</v>
      </c>
      <c r="Q29" s="85">
        <v>79</v>
      </c>
      <c r="R29" s="85" t="s">
        <v>62</v>
      </c>
      <c r="S29" s="85">
        <v>6</v>
      </c>
      <c r="T29" s="87">
        <v>2695</v>
      </c>
      <c r="U29" s="95">
        <v>30302.579999999998</v>
      </c>
      <c r="V29" s="14" t="s">
        <v>49</v>
      </c>
      <c r="W29" s="39"/>
      <c r="X29" s="40"/>
      <c r="Y29" s="80"/>
      <c r="Z29" s="80"/>
      <c r="AA29" s="80"/>
      <c r="AB29" s="80"/>
      <c r="AC29" s="80">
        <v>287</v>
      </c>
      <c r="AD29" s="80">
        <v>172</v>
      </c>
      <c r="AE29" s="80">
        <v>273</v>
      </c>
      <c r="AF29" s="80">
        <v>340</v>
      </c>
      <c r="AG29" s="80">
        <v>432</v>
      </c>
      <c r="AH29" s="40">
        <v>1191</v>
      </c>
      <c r="AI29" s="17">
        <f t="shared" si="0"/>
        <v>2695</v>
      </c>
      <c r="AJ29" s="89" t="s">
        <v>145</v>
      </c>
      <c r="AK29" s="119"/>
    </row>
    <row r="30" spans="1:37" ht="30" customHeight="1">
      <c r="A30" s="90"/>
      <c r="B30" s="3" t="s">
        <v>146</v>
      </c>
      <c r="C30" s="91"/>
      <c r="D30" s="3" t="s">
        <v>146</v>
      </c>
      <c r="E30" s="91"/>
      <c r="F30" s="91"/>
      <c r="G30" s="13" t="str">
        <f>$G$6</f>
        <v>do 30.06.2022</v>
      </c>
      <c r="H30" s="18" t="s">
        <v>53</v>
      </c>
      <c r="I30" s="94"/>
      <c r="J30" s="94"/>
      <c r="K30" s="94"/>
      <c r="L30" s="94"/>
      <c r="M30" s="94"/>
      <c r="N30" s="85"/>
      <c r="O30" s="85"/>
      <c r="P30" s="85"/>
      <c r="Q30" s="85"/>
      <c r="R30" s="85"/>
      <c r="S30" s="85"/>
      <c r="T30" s="87"/>
      <c r="U30" s="95"/>
      <c r="V30" s="26" t="s">
        <v>54</v>
      </c>
      <c r="W30" s="20">
        <f>W29*AM3</f>
        <v>0</v>
      </c>
      <c r="X30" s="20">
        <f>X29*AM3</f>
        <v>0</v>
      </c>
      <c r="Y30" s="20">
        <f>Y29*AM3</f>
        <v>0</v>
      </c>
      <c r="Z30" s="20">
        <f>Z29*AM3</f>
        <v>0</v>
      </c>
      <c r="AA30" s="20">
        <f>AA29*AM3</f>
        <v>0</v>
      </c>
      <c r="AB30" s="20">
        <f>AB29*AM3</f>
        <v>0</v>
      </c>
      <c r="AC30" s="20">
        <f>AC29*AM3</f>
        <v>3227.0279999999998</v>
      </c>
      <c r="AD30" s="20">
        <f>AD29*AM3</f>
        <v>1933.9679999999998</v>
      </c>
      <c r="AE30" s="20">
        <f>AE29*AM3</f>
        <v>3069.6120000000001</v>
      </c>
      <c r="AF30" s="20">
        <f>AF29*AM3</f>
        <v>3822.96</v>
      </c>
      <c r="AG30" s="20">
        <f>AG29*AM3</f>
        <v>4857.4079999999994</v>
      </c>
      <c r="AH30" s="20">
        <f>AH29*AM3</f>
        <v>13391.603999999999</v>
      </c>
      <c r="AI30" s="22">
        <f t="shared" si="0"/>
        <v>30302.579999999998</v>
      </c>
      <c r="AJ30" s="89"/>
      <c r="AK30" s="119"/>
    </row>
    <row r="31" spans="1:37" ht="28.5" customHeight="1">
      <c r="A31" s="90" t="s">
        <v>159</v>
      </c>
      <c r="B31" s="24" t="s">
        <v>147</v>
      </c>
      <c r="C31" s="91" t="s">
        <v>148</v>
      </c>
      <c r="D31" s="47" t="s">
        <v>147</v>
      </c>
      <c r="E31" s="83">
        <v>4622005</v>
      </c>
      <c r="F31" s="92" t="s">
        <v>149</v>
      </c>
      <c r="G31" s="3" t="s">
        <v>44</v>
      </c>
      <c r="H31" s="3" t="s">
        <v>45</v>
      </c>
      <c r="I31" s="93" t="s">
        <v>150</v>
      </c>
      <c r="J31" s="94" t="s">
        <v>151</v>
      </c>
      <c r="K31" s="94" t="s">
        <v>152</v>
      </c>
      <c r="L31" s="91" t="s">
        <v>153</v>
      </c>
      <c r="M31" s="94"/>
      <c r="N31" s="85">
        <v>7</v>
      </c>
      <c r="O31" s="86" t="s">
        <v>48</v>
      </c>
      <c r="P31" s="85">
        <v>7</v>
      </c>
      <c r="Q31" s="85">
        <v>79</v>
      </c>
      <c r="R31" s="85" t="s">
        <v>48</v>
      </c>
      <c r="S31" s="85">
        <v>6</v>
      </c>
      <c r="T31" s="87">
        <v>1850</v>
      </c>
      <c r="U31" s="88">
        <v>20801.400000000001</v>
      </c>
      <c r="V31" s="14" t="s">
        <v>49</v>
      </c>
      <c r="W31" s="48"/>
      <c r="X31" s="49"/>
      <c r="Y31" s="49"/>
      <c r="Z31" s="49"/>
      <c r="AA31" s="49"/>
      <c r="AB31" s="49"/>
      <c r="AC31" s="49">
        <v>50</v>
      </c>
      <c r="AD31" s="49">
        <v>50</v>
      </c>
      <c r="AE31" s="49">
        <v>50</v>
      </c>
      <c r="AF31" s="49">
        <v>200</v>
      </c>
      <c r="AG31" s="49">
        <v>500</v>
      </c>
      <c r="AH31" s="49">
        <v>1000</v>
      </c>
      <c r="AI31" s="17">
        <f t="shared" si="0"/>
        <v>1850</v>
      </c>
      <c r="AJ31" s="89" t="s">
        <v>154</v>
      </c>
      <c r="AK31" s="119"/>
    </row>
    <row r="32" spans="1:37" ht="28.5" customHeight="1">
      <c r="A32" s="90"/>
      <c r="B32" s="13" t="s">
        <v>155</v>
      </c>
      <c r="C32" s="91"/>
      <c r="D32" s="50" t="s">
        <v>155</v>
      </c>
      <c r="E32" s="83"/>
      <c r="F32" s="92"/>
      <c r="G32" s="13" t="str">
        <f>$G$6</f>
        <v>do 30.06.2022</v>
      </c>
      <c r="H32" s="51" t="s">
        <v>53</v>
      </c>
      <c r="I32" s="93"/>
      <c r="J32" s="93"/>
      <c r="K32" s="94"/>
      <c r="L32" s="94"/>
      <c r="M32" s="94"/>
      <c r="N32" s="85"/>
      <c r="O32" s="86"/>
      <c r="P32" s="85"/>
      <c r="Q32" s="85"/>
      <c r="R32" s="85"/>
      <c r="S32" s="85"/>
      <c r="T32" s="87"/>
      <c r="U32" s="88"/>
      <c r="V32" s="26" t="s">
        <v>54</v>
      </c>
      <c r="W32" s="20">
        <f>W31*AM3</f>
        <v>0</v>
      </c>
      <c r="X32" s="20">
        <f>X31*AM3</f>
        <v>0</v>
      </c>
      <c r="Y32" s="20">
        <f>Y31*AM3</f>
        <v>0</v>
      </c>
      <c r="Z32" s="20">
        <f>Z31*AM3</f>
        <v>0</v>
      </c>
      <c r="AA32" s="20">
        <f>AA31*AM3</f>
        <v>0</v>
      </c>
      <c r="AB32" s="20">
        <f>AB31*AM3</f>
        <v>0</v>
      </c>
      <c r="AC32" s="20">
        <f>AC31*AM3</f>
        <v>562.20000000000005</v>
      </c>
      <c r="AD32" s="20">
        <f>AD31*AM3</f>
        <v>562.20000000000005</v>
      </c>
      <c r="AE32" s="20">
        <f>AE31*AM3</f>
        <v>562.20000000000005</v>
      </c>
      <c r="AF32" s="20">
        <f>AF31*AM3</f>
        <v>2248.8000000000002</v>
      </c>
      <c r="AG32" s="20">
        <f>AG31*AM3</f>
        <v>5622</v>
      </c>
      <c r="AH32" s="20">
        <f>AH31*AM3</f>
        <v>11244</v>
      </c>
      <c r="AI32" s="22">
        <f t="shared" si="0"/>
        <v>20801.400000000001</v>
      </c>
      <c r="AJ32" s="89"/>
      <c r="AK32" s="119"/>
    </row>
    <row r="33" spans="16:39">
      <c r="P33" s="52">
        <f>P5+P7+P9+P11+P13+P15+P17+P19+P21+P23+P25+P27+P29+P31</f>
        <v>157</v>
      </c>
      <c r="Q33" s="53">
        <f>Q5+Q7+Q9+Q11+Q13+Q15+Q17+Q19+Q21+Q23+Q25+Q27+Q29+Q31</f>
        <v>1745</v>
      </c>
      <c r="U33" s="54">
        <f>U7+U17+U23+U27+U29</f>
        <v>260624.67599999998</v>
      </c>
      <c r="W33" s="23"/>
      <c r="X33" s="23"/>
      <c r="Y33" s="23"/>
      <c r="Z33" s="23"/>
      <c r="AA33" s="23"/>
      <c r="AB33" s="23"/>
      <c r="AC33" s="23"/>
      <c r="AD33" s="23"/>
      <c r="AE33" s="23"/>
      <c r="AF33" s="83" t="s">
        <v>20</v>
      </c>
      <c r="AG33" s="84"/>
      <c r="AH33" s="26"/>
      <c r="AI33" s="55" t="s">
        <v>156</v>
      </c>
      <c r="AJ33" s="7"/>
      <c r="AK33" s="7"/>
      <c r="AL33" s="7"/>
    </row>
    <row r="34" spans="16:39">
      <c r="P34" s="56"/>
      <c r="Q34" s="57"/>
      <c r="U34" s="58">
        <f>U9+U11+U15+U21</f>
        <v>669467.76</v>
      </c>
      <c r="W34" s="23"/>
      <c r="X34" s="23"/>
      <c r="Y34" s="23"/>
      <c r="Z34" s="23"/>
      <c r="AA34" s="23"/>
      <c r="AB34" s="23"/>
      <c r="AC34" s="23"/>
      <c r="AD34" s="23"/>
      <c r="AE34" s="23"/>
      <c r="AF34" s="59"/>
      <c r="AG34" s="60" t="s">
        <v>71</v>
      </c>
      <c r="AH34" s="61"/>
      <c r="AI34" s="62">
        <v>5</v>
      </c>
      <c r="AJ34" s="7"/>
      <c r="AK34" s="7"/>
      <c r="AL34" s="7"/>
    </row>
    <row r="35" spans="16:39">
      <c r="P35" s="63"/>
      <c r="Q35" s="64"/>
      <c r="U35" s="65">
        <f>U5+U13+U25+U31</f>
        <v>60661.78</v>
      </c>
      <c r="W35" s="23"/>
      <c r="X35" s="23"/>
      <c r="Y35" s="23"/>
      <c r="Z35" s="23"/>
      <c r="AA35" s="23"/>
      <c r="AB35" s="23"/>
      <c r="AC35" s="23"/>
      <c r="AD35" s="23"/>
      <c r="AE35" s="23"/>
      <c r="AF35" s="66"/>
      <c r="AG35" s="55" t="s">
        <v>62</v>
      </c>
      <c r="AH35" s="61"/>
      <c r="AI35" s="67">
        <v>5</v>
      </c>
      <c r="AJ35" s="7"/>
      <c r="AK35" s="7"/>
      <c r="AL35" s="68"/>
      <c r="AM35" s="7"/>
    </row>
    <row r="36" spans="16:39">
      <c r="Q36" s="69">
        <f>Q9+Q11+Q15+Q21</f>
        <v>912</v>
      </c>
      <c r="U36" s="70">
        <f>U19</f>
        <v>11052.851999999999</v>
      </c>
      <c r="W36" s="23"/>
      <c r="X36" s="23"/>
      <c r="Y36" s="23"/>
      <c r="Z36" s="23"/>
      <c r="AA36" s="23"/>
      <c r="AB36" s="23"/>
      <c r="AC36" s="23"/>
      <c r="AD36" s="23"/>
      <c r="AE36" s="23"/>
      <c r="AF36" s="66"/>
      <c r="AG36" s="55" t="s">
        <v>48</v>
      </c>
      <c r="AH36" s="61"/>
      <c r="AI36" s="71">
        <v>5</v>
      </c>
      <c r="AJ36" s="7"/>
      <c r="AK36" s="7"/>
      <c r="AL36" s="72"/>
      <c r="AM36" s="7"/>
    </row>
    <row r="37" spans="16:39">
      <c r="T37" t="s">
        <v>38</v>
      </c>
      <c r="U37" s="73">
        <f>U33+U34+U35+U36</f>
        <v>1001807.068</v>
      </c>
      <c r="AF37" s="66"/>
      <c r="AG37" s="55" t="s">
        <v>112</v>
      </c>
      <c r="AH37" s="61"/>
      <c r="AI37" s="55">
        <v>1</v>
      </c>
      <c r="AJ37" s="7"/>
      <c r="AK37" s="7"/>
      <c r="AL37" s="74"/>
      <c r="AM37" s="7"/>
    </row>
    <row r="38" spans="16:39">
      <c r="AF38" s="66"/>
      <c r="AG38" s="55" t="s">
        <v>157</v>
      </c>
      <c r="AH38" s="45"/>
      <c r="AI38" s="55">
        <v>16</v>
      </c>
      <c r="AJ38" s="7"/>
      <c r="AK38" s="7"/>
      <c r="AL38" s="75"/>
      <c r="AM38" s="7"/>
    </row>
    <row r="39" spans="16:39">
      <c r="AF39" s="66"/>
      <c r="AJ39" s="7"/>
      <c r="AK39" s="7"/>
      <c r="AL39" s="7"/>
    </row>
    <row r="40" spans="16:39">
      <c r="AF40" s="66"/>
      <c r="AI40" s="76"/>
      <c r="AJ40" s="7"/>
      <c r="AK40" s="7"/>
      <c r="AL40" s="7"/>
    </row>
  </sheetData>
  <mergeCells count="274">
    <mergeCell ref="AK5:AK10"/>
    <mergeCell ref="AK21:AK22"/>
    <mergeCell ref="AK11:AK20"/>
    <mergeCell ref="AK23:AK32"/>
    <mergeCell ref="A1:O1"/>
    <mergeCell ref="P1:AC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O2"/>
    <mergeCell ref="P2:U2"/>
    <mergeCell ref="W3:AI3"/>
    <mergeCell ref="A5:A6"/>
    <mergeCell ref="C5:C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J5:AJ6"/>
    <mergeCell ref="A7:A8"/>
    <mergeCell ref="C7:C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J7:AJ8"/>
    <mergeCell ref="A9:A10"/>
    <mergeCell ref="C9:C10"/>
    <mergeCell ref="E9:E10"/>
    <mergeCell ref="F9:F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J9:AJ10"/>
    <mergeCell ref="A11:A12"/>
    <mergeCell ref="C11:C12"/>
    <mergeCell ref="E11:E12"/>
    <mergeCell ref="F11:F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AJ11:AJ12"/>
    <mergeCell ref="A13:A14"/>
    <mergeCell ref="C13:C14"/>
    <mergeCell ref="E13:E14"/>
    <mergeCell ref="F13:F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J13:AJ14"/>
    <mergeCell ref="A15:A16"/>
    <mergeCell ref="C15:C16"/>
    <mergeCell ref="E15:E16"/>
    <mergeCell ref="F15:F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AJ15:AJ16"/>
    <mergeCell ref="A17:A18"/>
    <mergeCell ref="C17:C18"/>
    <mergeCell ref="E17:E18"/>
    <mergeCell ref="F17:F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AJ17:AJ18"/>
    <mergeCell ref="A19:A20"/>
    <mergeCell ref="C19:C20"/>
    <mergeCell ref="E19:E20"/>
    <mergeCell ref="F19:F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J19:AJ20"/>
    <mergeCell ref="A21:A22"/>
    <mergeCell ref="C21:C22"/>
    <mergeCell ref="E21:E22"/>
    <mergeCell ref="F21:F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J21:AJ22"/>
    <mergeCell ref="A23:A24"/>
    <mergeCell ref="C23:C24"/>
    <mergeCell ref="E23:E24"/>
    <mergeCell ref="F23:F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AJ23:AJ24"/>
    <mergeCell ref="A25:A26"/>
    <mergeCell ref="C25:C26"/>
    <mergeCell ref="E25:E26"/>
    <mergeCell ref="F25:F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AJ25:AJ26"/>
    <mergeCell ref="A27:A28"/>
    <mergeCell ref="C27:C28"/>
    <mergeCell ref="E27:E28"/>
    <mergeCell ref="F27:F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AJ27:AJ28"/>
    <mergeCell ref="A29:A30"/>
    <mergeCell ref="C29:C30"/>
    <mergeCell ref="E29:E30"/>
    <mergeCell ref="F29:F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J29:AJ30"/>
    <mergeCell ref="AJ31:AJ32"/>
    <mergeCell ref="A31:A32"/>
    <mergeCell ref="C31:C32"/>
    <mergeCell ref="E31:E32"/>
    <mergeCell ref="F31:F32"/>
    <mergeCell ref="I31:I32"/>
    <mergeCell ref="J31:J32"/>
    <mergeCell ref="K31:K32"/>
    <mergeCell ref="L31:L32"/>
    <mergeCell ref="M31:M32"/>
    <mergeCell ref="AF33:AG33"/>
    <mergeCell ref="N31:N32"/>
    <mergeCell ref="O31:O32"/>
    <mergeCell ref="P31:P32"/>
    <mergeCell ref="Q31:Q32"/>
    <mergeCell ref="R31:R32"/>
    <mergeCell ref="S31:S32"/>
    <mergeCell ref="T31:T32"/>
    <mergeCell ref="U31:U32"/>
  </mergeCells>
  <pageMargins left="0.31805555555555598" right="0.46666666666666701" top="0.43958333333333299" bottom="0.39583333333333298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>
      <selection activeCell="A10" sqref="A10"/>
    </sheetView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Anastazja.Nowakowska</dc:creator>
  <dc:description/>
  <cp:lastModifiedBy>Krzysztof Iskra</cp:lastModifiedBy>
  <cp:revision>57</cp:revision>
  <cp:lastPrinted>2020-09-15T12:26:34Z</cp:lastPrinted>
  <dcterms:created xsi:type="dcterms:W3CDTF">2015-09-14T10:09:48Z</dcterms:created>
  <dcterms:modified xsi:type="dcterms:W3CDTF">2022-05-06T09:14:16Z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