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firstSheet="4"/>
  </bookViews>
  <sheets>
    <sheet name="Pakiet_nr_1" sheetId="2" r:id="rId1"/>
    <sheet name="Pakiet_nr_2" sheetId="3" r:id="rId2"/>
    <sheet name="Pakiet_nr_3" sheetId="4" r:id="rId3"/>
    <sheet name="Pakiet_nr_4" sheetId="5" r:id="rId4"/>
    <sheet name="Pakiet_nr_5" sheetId="6" r:id="rId5"/>
    <sheet name="Pakiet_nr_6" sheetId="7" r:id="rId6"/>
    <sheet name="Pakiet_nr_7" sheetId="14" r:id="rId7"/>
    <sheet name="Pakiet_nr_8" sheetId="9" r:id="rId8"/>
    <sheet name="Pakiet_nr_9" sheetId="10" r:id="rId9"/>
    <sheet name="Pakiet_nr_10" sheetId="11" r:id="rId10"/>
    <sheet name="Pakiet nr 11" sheetId="15" r:id="rId11"/>
    <sheet name="Pakiet nr 12" sheetId="16" r:id="rId12"/>
    <sheet name="Pakiet nr 13" sheetId="17" r:id="rId13"/>
    <sheet name="Pakiet nr 14" sheetId="19" r:id="rId14"/>
    <sheet name="Pakiet nr 15" sheetId="18" r:id="rId15"/>
    <sheet name="Pakiet nr 16" sheetId="20" r:id="rId16"/>
    <sheet name="Pakiet nr 17" sheetId="21" r:id="rId17"/>
    <sheet name="Pakiet nr 18" sheetId="22" r:id="rId18"/>
    <sheet name="Pakiet nr 19" sheetId="23" r:id="rId19"/>
  </sheets>
  <definedNames>
    <definedName name="_xlnm.Print_Area" localSheetId="0">Pakiet_nr_1!$A$1:$O$44</definedName>
    <definedName name="_xlnm.Print_Area" localSheetId="9">Pakiet_nr_10!$A$1:$N$40</definedName>
    <definedName name="_xlnm.Print_Area" localSheetId="1">Pakiet_nr_2!$A$2:$P$57</definedName>
    <definedName name="_xlnm.Print_Area" localSheetId="2">Pakiet_nr_3!$A$1:$O$18</definedName>
    <definedName name="_xlnm.Print_Area" localSheetId="3">Pakiet_nr_4!$A$1:$O$48</definedName>
    <definedName name="_xlnm.Print_Area" localSheetId="4">Pakiet_nr_5!$A$1:$O$27</definedName>
    <definedName name="_xlnm.Print_Area" localSheetId="5">Pakiet_nr_6!$A$1:$O$29</definedName>
    <definedName name="_xlnm.Print_Area" localSheetId="7">Pakiet_nr_8!$A$1:$O$18</definedName>
    <definedName name="_xlnm.Print_Area" localSheetId="8">Pakiet_nr_9!$A$1:$N$27</definedName>
  </definedNames>
  <calcPr calcId="145621"/>
</workbook>
</file>

<file path=xl/calcChain.xml><?xml version="1.0" encoding="utf-8"?>
<calcChain xmlns="http://schemas.openxmlformats.org/spreadsheetml/2006/main">
  <c r="H11" i="16" l="1"/>
  <c r="J11" i="23" l="1"/>
  <c r="H11" i="23"/>
  <c r="J10" i="23"/>
  <c r="H10" i="23"/>
  <c r="H12" i="23" s="1"/>
  <c r="J10" i="22"/>
  <c r="J11" i="22" s="1"/>
  <c r="H11" i="22"/>
  <c r="J10" i="21"/>
  <c r="J11" i="21" s="1"/>
  <c r="H10" i="21"/>
  <c r="H11" i="21" s="1"/>
  <c r="J10" i="20"/>
  <c r="J11" i="20" s="1"/>
  <c r="H10" i="20"/>
  <c r="H11" i="20" s="1"/>
  <c r="J14" i="19"/>
  <c r="H14" i="19"/>
  <c r="J13" i="19"/>
  <c r="H13" i="19"/>
  <c r="J12" i="19"/>
  <c r="H12" i="19"/>
  <c r="J11" i="19"/>
  <c r="H11" i="19"/>
  <c r="J10" i="19"/>
  <c r="H10" i="19"/>
  <c r="J12" i="23" l="1"/>
  <c r="J15" i="19"/>
  <c r="I11" i="23"/>
  <c r="I10" i="23"/>
  <c r="I10" i="22"/>
  <c r="I11" i="22" s="1"/>
  <c r="I10" i="21"/>
  <c r="I11" i="21" s="1"/>
  <c r="I10" i="20"/>
  <c r="I11" i="20" s="1"/>
  <c r="H15" i="19"/>
  <c r="I11" i="19"/>
  <c r="I13" i="19"/>
  <c r="I12" i="19"/>
  <c r="I14" i="19"/>
  <c r="I10" i="19"/>
  <c r="I12" i="23" l="1"/>
  <c r="I15" i="19"/>
  <c r="J11" i="6" l="1"/>
  <c r="J12" i="6"/>
  <c r="J13" i="6"/>
  <c r="J14" i="6"/>
  <c r="J15" i="6"/>
  <c r="J16" i="6"/>
  <c r="J17" i="6"/>
  <c r="J10" i="6"/>
  <c r="H16" i="6"/>
  <c r="H11" i="6"/>
  <c r="H12" i="6"/>
  <c r="H13" i="6"/>
  <c r="H14" i="6"/>
  <c r="H15" i="6"/>
  <c r="H17" i="6"/>
  <c r="H10" i="6"/>
  <c r="J11" i="4"/>
  <c r="J12" i="4"/>
  <c r="J13" i="4"/>
  <c r="H12" i="4"/>
  <c r="H11" i="4"/>
  <c r="H13" i="4"/>
  <c r="J10" i="4"/>
  <c r="H10" i="4"/>
  <c r="H11" i="11"/>
  <c r="J11" i="11"/>
  <c r="H12" i="11"/>
  <c r="J12" i="11"/>
  <c r="H13" i="11"/>
  <c r="J13" i="11"/>
  <c r="H14" i="11"/>
  <c r="J14" i="11"/>
  <c r="H15" i="11"/>
  <c r="J15" i="11"/>
  <c r="H16" i="11"/>
  <c r="J16" i="11"/>
  <c r="H17" i="11"/>
  <c r="J17"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J10" i="11"/>
  <c r="H10" i="11"/>
  <c r="H40" i="2"/>
  <c r="H12" i="2"/>
  <c r="J13" i="2"/>
  <c r="H14" i="2"/>
  <c r="J14" i="2"/>
  <c r="H15" i="2"/>
  <c r="J15" i="2"/>
  <c r="H16" i="2"/>
  <c r="J16" i="2"/>
  <c r="H17" i="2"/>
  <c r="J17" i="2"/>
  <c r="H18" i="2"/>
  <c r="J18" i="2"/>
  <c r="H19" i="2"/>
  <c r="J19" i="2"/>
  <c r="H20" i="2"/>
  <c r="J20" i="2"/>
  <c r="H21" i="2"/>
  <c r="J21" i="2"/>
  <c r="I21" i="2" s="1"/>
  <c r="H22" i="2"/>
  <c r="J22" i="2"/>
  <c r="H23" i="2"/>
  <c r="J23" i="2"/>
  <c r="H24" i="2"/>
  <c r="J24" i="2"/>
  <c r="H25" i="2"/>
  <c r="J25" i="2"/>
  <c r="H26" i="2"/>
  <c r="J26" i="2"/>
  <c r="H27" i="2"/>
  <c r="J27" i="2"/>
  <c r="I27" i="2" s="1"/>
  <c r="H28" i="2"/>
  <c r="J28" i="2"/>
  <c r="H29" i="2"/>
  <c r="J29" i="2"/>
  <c r="I29" i="2" s="1"/>
  <c r="H30" i="2"/>
  <c r="J30" i="2"/>
  <c r="H31" i="2"/>
  <c r="H32" i="2"/>
  <c r="H33" i="2"/>
  <c r="I33" i="2" s="1"/>
  <c r="H34" i="2"/>
  <c r="H35" i="2"/>
  <c r="H36" i="2"/>
  <c r="I36" i="2"/>
  <c r="H37" i="2"/>
  <c r="H38" i="2"/>
  <c r="H39" i="2"/>
  <c r="H41" i="2"/>
  <c r="J10" i="2"/>
  <c r="H10" i="2"/>
  <c r="D38" i="2"/>
  <c r="I38" i="2" s="1"/>
  <c r="D13" i="2"/>
  <c r="D12" i="2"/>
  <c r="J12" i="2" s="1"/>
  <c r="D11" i="2"/>
  <c r="H11" i="2" s="1"/>
  <c r="D10" i="2"/>
  <c r="H8" i="18"/>
  <c r="I8" i="18"/>
  <c r="J11" i="10"/>
  <c r="J12" i="10"/>
  <c r="J13" i="10"/>
  <c r="J14" i="10"/>
  <c r="H11" i="10"/>
  <c r="H12" i="10"/>
  <c r="H13" i="10"/>
  <c r="H14" i="10"/>
  <c r="J10" i="10"/>
  <c r="H10" i="10"/>
  <c r="K11" i="3"/>
  <c r="K12" i="3"/>
  <c r="K13" i="3"/>
  <c r="K14" i="3"/>
  <c r="K15" i="3"/>
  <c r="K16" i="3"/>
  <c r="K17" i="3"/>
  <c r="I18" i="3"/>
  <c r="K18" i="3"/>
  <c r="K19" i="3"/>
  <c r="K20" i="3"/>
  <c r="K21" i="3"/>
  <c r="K22" i="3"/>
  <c r="K23" i="3"/>
  <c r="K24" i="3"/>
  <c r="K25" i="3"/>
  <c r="I26"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I54" i="3"/>
  <c r="K54" i="3"/>
  <c r="J54" i="3" s="1"/>
  <c r="I11" i="3"/>
  <c r="I12" i="3"/>
  <c r="I13" i="3"/>
  <c r="I14" i="3"/>
  <c r="I15" i="3"/>
  <c r="I16" i="3"/>
  <c r="I17" i="3"/>
  <c r="I19" i="3"/>
  <c r="I20" i="3"/>
  <c r="I21" i="3"/>
  <c r="I22" i="3"/>
  <c r="I23" i="3"/>
  <c r="I24" i="3"/>
  <c r="I25" i="3"/>
  <c r="I27" i="3"/>
  <c r="I28" i="3"/>
  <c r="I29" i="3"/>
  <c r="I30" i="3"/>
  <c r="J30" i="3" s="1"/>
  <c r="I31" i="3"/>
  <c r="I32" i="3"/>
  <c r="I33" i="3"/>
  <c r="I34" i="3"/>
  <c r="I35" i="3"/>
  <c r="I36" i="3"/>
  <c r="I37" i="3"/>
  <c r="I38" i="3"/>
  <c r="I39" i="3"/>
  <c r="I40" i="3"/>
  <c r="I41" i="3"/>
  <c r="I42" i="3"/>
  <c r="I43" i="3"/>
  <c r="I44" i="3"/>
  <c r="I45" i="3"/>
  <c r="I46" i="3"/>
  <c r="I47" i="3"/>
  <c r="I48" i="3"/>
  <c r="I49" i="3"/>
  <c r="I50" i="3"/>
  <c r="I51" i="3"/>
  <c r="I52" i="3"/>
  <c r="I53" i="3"/>
  <c r="K10" i="3"/>
  <c r="I10" i="3"/>
  <c r="J10" i="3" s="1"/>
  <c r="J11" i="7"/>
  <c r="J12" i="7"/>
  <c r="J13" i="7"/>
  <c r="I13" i="7" s="1"/>
  <c r="J14" i="7"/>
  <c r="J15" i="7"/>
  <c r="J16" i="7"/>
  <c r="I16" i="7" s="1"/>
  <c r="H12" i="7"/>
  <c r="H11" i="7"/>
  <c r="H13" i="7"/>
  <c r="H14" i="7"/>
  <c r="H15" i="7"/>
  <c r="H16" i="7"/>
  <c r="J10" i="7"/>
  <c r="H10" i="7"/>
  <c r="J11" i="14"/>
  <c r="J12" i="14"/>
  <c r="J13" i="14"/>
  <c r="J14" i="14"/>
  <c r="J15" i="14"/>
  <c r="H15" i="14"/>
  <c r="H12" i="14"/>
  <c r="I12" i="14" s="1"/>
  <c r="H13" i="14"/>
  <c r="H14" i="14"/>
  <c r="J10" i="14"/>
  <c r="H10" i="14"/>
  <c r="J11" i="5"/>
  <c r="J12" i="5"/>
  <c r="I12" i="5" s="1"/>
  <c r="J13" i="5"/>
  <c r="I13" i="5" s="1"/>
  <c r="J14" i="5"/>
  <c r="J15" i="5"/>
  <c r="I15" i="5" s="1"/>
  <c r="J16" i="5"/>
  <c r="I16" i="5" s="1"/>
  <c r="J17" i="5"/>
  <c r="I17" i="5" s="1"/>
  <c r="J18" i="5"/>
  <c r="J19" i="5"/>
  <c r="I19" i="5" s="1"/>
  <c r="J20" i="5"/>
  <c r="J21" i="5"/>
  <c r="J22" i="5"/>
  <c r="I22" i="5" s="1"/>
  <c r="J23" i="5"/>
  <c r="I23" i="5" s="1"/>
  <c r="J24" i="5"/>
  <c r="J25" i="5"/>
  <c r="J26" i="5"/>
  <c r="I26" i="5" s="1"/>
  <c r="J27" i="5"/>
  <c r="I27" i="5" s="1"/>
  <c r="J28" i="5"/>
  <c r="I28" i="5" s="1"/>
  <c r="J29" i="5"/>
  <c r="J30" i="5"/>
  <c r="J31" i="5"/>
  <c r="J32" i="5"/>
  <c r="J33" i="5"/>
  <c r="J34" i="5"/>
  <c r="J35" i="5"/>
  <c r="I35" i="5" s="1"/>
  <c r="J36" i="5"/>
  <c r="J37" i="5"/>
  <c r="J38" i="5"/>
  <c r="J39" i="5"/>
  <c r="I39" i="5" s="1"/>
  <c r="J40" i="5"/>
  <c r="J41" i="5"/>
  <c r="J42" i="5"/>
  <c r="J43" i="5"/>
  <c r="H13" i="5"/>
  <c r="H12" i="5"/>
  <c r="H15" i="5"/>
  <c r="H16" i="5"/>
  <c r="H17" i="5"/>
  <c r="H19" i="5"/>
  <c r="H22" i="5"/>
  <c r="H23" i="5"/>
  <c r="H26" i="5"/>
  <c r="H27" i="5"/>
  <c r="H28" i="5"/>
  <c r="H35" i="5"/>
  <c r="H39" i="5"/>
  <c r="H40" i="5"/>
  <c r="H43" i="5"/>
  <c r="I43" i="5" s="1"/>
  <c r="H11" i="5"/>
  <c r="I11" i="5" s="1"/>
  <c r="H10" i="5"/>
  <c r="J10" i="5"/>
  <c r="H11" i="9"/>
  <c r="H12" i="9"/>
  <c r="G11" i="9"/>
  <c r="J11" i="9" s="1"/>
  <c r="I11" i="9" s="1"/>
  <c r="G12" i="9"/>
  <c r="J12" i="9" s="1"/>
  <c r="I12" i="9" s="1"/>
  <c r="H10" i="9"/>
  <c r="G10" i="9"/>
  <c r="J10" i="9" s="1"/>
  <c r="J16" i="14" l="1"/>
  <c r="I15" i="14"/>
  <c r="J14" i="4"/>
  <c r="H14" i="4"/>
  <c r="I40" i="5"/>
  <c r="J18" i="6"/>
  <c r="I10" i="7"/>
  <c r="I12" i="7"/>
  <c r="I15" i="7"/>
  <c r="H13" i="9"/>
  <c r="J33" i="11"/>
  <c r="K55" i="3"/>
  <c r="J18" i="3"/>
  <c r="I37" i="2"/>
  <c r="I25" i="2"/>
  <c r="I23" i="2"/>
  <c r="I19" i="2"/>
  <c r="I17" i="2"/>
  <c r="I15" i="2"/>
  <c r="I10" i="11"/>
  <c r="J15" i="10"/>
  <c r="I10" i="9"/>
  <c r="I13" i="9" s="1"/>
  <c r="J13" i="9"/>
  <c r="I10" i="5"/>
  <c r="J44" i="5"/>
  <c r="I11" i="7"/>
  <c r="I21" i="5"/>
  <c r="I10" i="10"/>
  <c r="H15" i="10"/>
  <c r="H17" i="7"/>
  <c r="I14" i="7"/>
  <c r="H18" i="6"/>
  <c r="J8" i="18"/>
  <c r="H33" i="11"/>
  <c r="J22" i="3"/>
  <c r="I11" i="10"/>
  <c r="I32" i="2"/>
  <c r="H13" i="2"/>
  <c r="I13" i="2" s="1"/>
  <c r="J11" i="2"/>
  <c r="I11" i="2" s="1"/>
  <c r="I28" i="11"/>
  <c r="I16" i="11"/>
  <c r="I55" i="3"/>
  <c r="I34" i="2"/>
  <c r="I11" i="4"/>
  <c r="J42" i="3"/>
  <c r="J14" i="3"/>
  <c r="J43" i="3"/>
  <c r="J24" i="3"/>
  <c r="I10" i="2"/>
  <c r="I39" i="2"/>
  <c r="I32" i="11"/>
  <c r="I29" i="11"/>
  <c r="I24" i="11"/>
  <c r="I17" i="11"/>
  <c r="J26" i="3"/>
  <c r="I13" i="10"/>
  <c r="I41" i="2"/>
  <c r="I35" i="2"/>
  <c r="I28" i="2"/>
  <c r="I24" i="2"/>
  <c r="I22" i="2"/>
  <c r="I20" i="2"/>
  <c r="I18" i="2"/>
  <c r="I16" i="2"/>
  <c r="I14" i="2"/>
  <c r="I12" i="4"/>
  <c r="I13" i="6"/>
  <c r="I17" i="6"/>
  <c r="I16" i="6"/>
  <c r="I15" i="6"/>
  <c r="I14" i="6"/>
  <c r="I12" i="6"/>
  <c r="I11" i="6"/>
  <c r="I10" i="6"/>
  <c r="I13" i="4"/>
  <c r="I10" i="4"/>
  <c r="I31" i="11"/>
  <c r="I30" i="11"/>
  <c r="I27" i="11"/>
  <c r="I26" i="11"/>
  <c r="I25" i="11"/>
  <c r="I23" i="11"/>
  <c r="I22" i="11"/>
  <c r="I21" i="11"/>
  <c r="I20" i="11"/>
  <c r="I19" i="11"/>
  <c r="I18" i="11"/>
  <c r="I15" i="11"/>
  <c r="I14" i="11"/>
  <c r="I13" i="11"/>
  <c r="I12" i="11"/>
  <c r="I11" i="11"/>
  <c r="I40" i="2"/>
  <c r="I31" i="2"/>
  <c r="I30" i="2"/>
  <c r="I26" i="2"/>
  <c r="I12" i="2"/>
  <c r="I14" i="10"/>
  <c r="I12" i="10"/>
  <c r="J53" i="3"/>
  <c r="J52" i="3"/>
  <c r="J51" i="3"/>
  <c r="J50" i="3"/>
  <c r="J49" i="3"/>
  <c r="J48" i="3"/>
  <c r="J47" i="3"/>
  <c r="J46" i="3"/>
  <c r="J45" i="3"/>
  <c r="J44" i="3"/>
  <c r="J41" i="3"/>
  <c r="J40" i="3"/>
  <c r="J39" i="3"/>
  <c r="J38" i="3"/>
  <c r="J37" i="3"/>
  <c r="J36" i="3"/>
  <c r="J35" i="3"/>
  <c r="J34" i="3"/>
  <c r="J33" i="3"/>
  <c r="J32" i="3"/>
  <c r="J31" i="3"/>
  <c r="J29" i="3"/>
  <c r="J28" i="3"/>
  <c r="J27" i="3"/>
  <c r="J25" i="3"/>
  <c r="J23" i="3"/>
  <c r="J21" i="3"/>
  <c r="J20" i="3"/>
  <c r="J19" i="3"/>
  <c r="J17" i="3"/>
  <c r="J16" i="3"/>
  <c r="J15" i="3"/>
  <c r="J13" i="3"/>
  <c r="J12" i="3"/>
  <c r="J11" i="3"/>
  <c r="J17" i="7"/>
  <c r="H11" i="14"/>
  <c r="I11" i="14" s="1"/>
  <c r="I14" i="14"/>
  <c r="I13" i="14"/>
  <c r="I10" i="14"/>
  <c r="H42" i="5"/>
  <c r="I42" i="5" s="1"/>
  <c r="H41" i="5"/>
  <c r="I41" i="5" s="1"/>
  <c r="H38" i="5"/>
  <c r="I38" i="5" s="1"/>
  <c r="H37" i="5"/>
  <c r="I37" i="5" s="1"/>
  <c r="H36" i="5"/>
  <c r="I36" i="5" s="1"/>
  <c r="H34" i="5"/>
  <c r="I34" i="5" s="1"/>
  <c r="H33" i="5"/>
  <c r="I33" i="5" s="1"/>
  <c r="H32" i="5"/>
  <c r="I32" i="5" s="1"/>
  <c r="H31" i="5"/>
  <c r="I31" i="5" s="1"/>
  <c r="H30" i="5"/>
  <c r="I30" i="5" s="1"/>
  <c r="H29" i="5"/>
  <c r="I29" i="5" s="1"/>
  <c r="H25" i="5"/>
  <c r="I25" i="5" s="1"/>
  <c r="H24" i="5"/>
  <c r="I24" i="5" s="1"/>
  <c r="H21" i="5"/>
  <c r="H20" i="5"/>
  <c r="I20" i="5" s="1"/>
  <c r="H18" i="5"/>
  <c r="I18" i="5" s="1"/>
  <c r="H14" i="5"/>
  <c r="I14" i="5" s="1"/>
  <c r="J7" i="17"/>
  <c r="I7" i="17" s="1"/>
  <c r="H8" i="17"/>
  <c r="H9" i="17"/>
  <c r="H10" i="17"/>
  <c r="H11" i="17"/>
  <c r="H16" i="17" s="1"/>
  <c r="H12" i="17"/>
  <c r="H13" i="17"/>
  <c r="H14" i="17"/>
  <c r="H15" i="17"/>
  <c r="H7" i="17"/>
  <c r="G8" i="17"/>
  <c r="J8" i="17" s="1"/>
  <c r="I8" i="17" s="1"/>
  <c r="G9" i="17"/>
  <c r="J9" i="17" s="1"/>
  <c r="G10" i="17"/>
  <c r="J10" i="17" s="1"/>
  <c r="I10" i="17" s="1"/>
  <c r="G11" i="17"/>
  <c r="J11" i="17" s="1"/>
  <c r="G12" i="17"/>
  <c r="J12" i="17" s="1"/>
  <c r="I12" i="17" s="1"/>
  <c r="G13" i="17"/>
  <c r="J13" i="17" s="1"/>
  <c r="G14" i="17"/>
  <c r="J14" i="17" s="1"/>
  <c r="I14" i="17" s="1"/>
  <c r="G15" i="17"/>
  <c r="J15" i="17" s="1"/>
  <c r="G7" i="17"/>
  <c r="H10" i="16"/>
  <c r="G11" i="16"/>
  <c r="J11" i="16" s="1"/>
  <c r="G10" i="16"/>
  <c r="J10" i="16" s="1"/>
  <c r="J14" i="15"/>
  <c r="H11" i="15"/>
  <c r="H12" i="15"/>
  <c r="H13" i="15"/>
  <c r="H14" i="15"/>
  <c r="H10" i="15"/>
  <c r="G11" i="15"/>
  <c r="J11" i="15" s="1"/>
  <c r="G12" i="15"/>
  <c r="J12" i="15" s="1"/>
  <c r="G13" i="15"/>
  <c r="J13" i="15" s="1"/>
  <c r="I13" i="15" s="1"/>
  <c r="G14" i="15"/>
  <c r="G10" i="15"/>
  <c r="J10" i="15" s="1"/>
  <c r="I10" i="15" s="1"/>
  <c r="I17" i="7" l="1"/>
  <c r="I33" i="11"/>
  <c r="J55" i="3"/>
  <c r="I10" i="16"/>
  <c r="I12" i="15"/>
  <c r="H15" i="15"/>
  <c r="I14" i="15"/>
  <c r="I13" i="17"/>
  <c r="I9" i="17"/>
  <c r="I15" i="17"/>
  <c r="I11" i="16"/>
  <c r="I11" i="15"/>
  <c r="I11" i="17"/>
  <c r="J16" i="17"/>
  <c r="I16" i="17" s="1"/>
  <c r="J15" i="15"/>
  <c r="I15" i="15" s="1"/>
  <c r="I18" i="6"/>
  <c r="H44" i="5"/>
  <c r="I44" i="5"/>
  <c r="H42" i="2"/>
  <c r="H16" i="14"/>
  <c r="I16" i="14"/>
  <c r="I14" i="4"/>
  <c r="I15" i="10"/>
  <c r="I12" i="16" l="1"/>
</calcChain>
</file>

<file path=xl/sharedStrings.xml><?xml version="1.0" encoding="utf-8"?>
<sst xmlns="http://schemas.openxmlformats.org/spreadsheetml/2006/main" count="949" uniqueCount="290">
  <si>
    <t>Wykaz dokumentów dopuszczających produkt do użytku szpitalnego</t>
  </si>
  <si>
    <t>Nazwa</t>
  </si>
  <si>
    <t>Ilość</t>
  </si>
  <si>
    <t>Cena jednostkowa brutto</t>
  </si>
  <si>
    <t>Nr dokumentu</t>
  </si>
  <si>
    <t>szt.</t>
  </si>
  <si>
    <t>4.</t>
  </si>
  <si>
    <t>5.</t>
  </si>
  <si>
    <t>8.</t>
  </si>
  <si>
    <t>7.</t>
  </si>
  <si>
    <t>op.</t>
  </si>
  <si>
    <t>10.</t>
  </si>
  <si>
    <t>zestaw</t>
  </si>
  <si>
    <t>RAZEM:</t>
  </si>
  <si>
    <t>Załącznik nr 2 do SIWZ</t>
  </si>
  <si>
    <t>Pompa ciśnieniowa do wypełniania balonów.</t>
  </si>
  <si>
    <t>L.p.</t>
  </si>
  <si>
    <t>Urządzenie do inflacji z manometrem, posiadające funkcję szybkiej pre-inflacji i szybkiej deflacji.</t>
  </si>
  <si>
    <t>1.</t>
  </si>
  <si>
    <t>2.</t>
  </si>
  <si>
    <t>3.</t>
  </si>
  <si>
    <t>6.</t>
  </si>
  <si>
    <t>……………………………………….</t>
  </si>
  <si>
    <t>Kod CPV: 33168000-5</t>
  </si>
  <si>
    <t>…………………………………………………………
podpis osoby upoważnionej</t>
  </si>
  <si>
    <t>…………………………………
podpis osoby upoważnionej</t>
  </si>
  <si>
    <t>EVO-B</t>
  </si>
  <si>
    <t>EVO-FC-B</t>
  </si>
  <si>
    <t>EVO-C</t>
  </si>
  <si>
    <t>EVO-R</t>
  </si>
  <si>
    <t>EVO-E</t>
  </si>
  <si>
    <t xml:space="preserve">RAZEM: </t>
  </si>
  <si>
    <t xml:space="preserve">Zamawiający wyraża zgodę na zaoferowanie większej ilości zamawianego produktu. Jeżeli produkt występuje w opakowaniach handlowych po np. 18 sztuk, Wykonawca powinien zaoferować taką ilość opakowań, aby pokrywała ona ilość produktu wymaganą przez Zamawiającego. Zamawiający zastrzega jednka, że Wykonawca nie może zwiększyć o więcej niż 20% oferowanego produktu względem zamawianego </t>
  </si>
  <si>
    <t>16.</t>
  </si>
  <si>
    <t>Endoskopowa igła do zabiegów neurolizy pod kontrolą EUS.</t>
  </si>
  <si>
    <t>Urządzenie do inflacji i deflacji balonów do achalazji w komplecie z manometrem.</t>
  </si>
  <si>
    <t>Endoskopowy węglowy tatuaż do trwałego oznaczania miejsc w ukł. pok. (opakowanie 10 strzykawek o poj. 5 ml).</t>
  </si>
  <si>
    <t>5 - 7 Fr o dł. 7 - 9 cm między zaczepami</t>
  </si>
  <si>
    <t>5 - 7 Fr o długości 9 -12 - 15 cm między zaczepami</t>
  </si>
  <si>
    <t>8 - 10 Fr o dł. 5  cm między zaczepami</t>
  </si>
  <si>
    <t>8 - 10 Fr o dł. 3 - 5  cm między zaczepami</t>
  </si>
  <si>
    <t>5 - 7 Fr  o długości między zaczepami 5 -12 cm (rozmiary co 1 -2 cm)</t>
  </si>
  <si>
    <t>8 - 10 Fr  o długości między zaczepami 5 -12 cm (rozmiary co 1 -2 cm)</t>
  </si>
  <si>
    <t>18.</t>
  </si>
  <si>
    <t>19.</t>
  </si>
  <si>
    <t>20.</t>
  </si>
  <si>
    <t>21.</t>
  </si>
  <si>
    <t>22.</t>
  </si>
  <si>
    <t>23.</t>
  </si>
  <si>
    <t>24.</t>
  </si>
  <si>
    <t>25.</t>
  </si>
  <si>
    <t>30.</t>
  </si>
  <si>
    <t>29.</t>
  </si>
  <si>
    <t>28.</t>
  </si>
  <si>
    <t>27.</t>
  </si>
  <si>
    <t>26.</t>
  </si>
  <si>
    <t>17.</t>
  </si>
  <si>
    <t>15.</t>
  </si>
  <si>
    <t>14.</t>
  </si>
  <si>
    <t>13.</t>
  </si>
  <si>
    <t>12.</t>
  </si>
  <si>
    <t>11.</t>
  </si>
  <si>
    <t>9.</t>
  </si>
  <si>
    <t>Giętka igła do biopsji pod kontrolą EUS (FNA): igła wykonana z nitinolu - sprężysta, giętka, odporna na deformację, zagięcia i załamania, na całej długości (łącznie z zaostrzoną końcówką) pokryta echogenicznym wzorem zapewniającym dobrą widoczność w obrazie EUS. Zaokrąglona końcówka osłonki, miejsce połączenia z endoskopem wykonane z mosiądzu, mandryn wykonany z nitinolu, wyposażony w klips pozwalający na jego spięcie w formie pętli po wyjęciu z igły. Regulowana długość osłonki igły w granicach: +/- 4 cm. Regulowana długość wysunięcia igły w granicach: 0 - 8 cm, średnica igły: 19 Gauge = 1,14 mm.</t>
  </si>
  <si>
    <t xml:space="preserve">Stenty samorozprężalne do protezowania zmian nowotworowych przełyku, zmian łagodnych i przykrycia przetok, wykonane z nitinolu, pokrywane w części środkowej i pokrywane całkowicie, materiał pokrycia silikon, z poszerzonymi końcami, zaopatrzone w 6 znaczników RTG na końcu proksymalnym i dystalnym oraz 6 znaczników RTG pośrodku stentu, znaczniki wykonane ze sproszkowanego metalu, stenty pokrywane całkowicie z pętlą do repozycjonowania i usuwania stentu na końcu proksymalnym i dystalnym, średnica zewnętrzna stentu w części roboczej: 20 mm, długości stentów: od 60 mm do 170 mm co 10 mm, dostarczane w zestawach do wprowadzania o średnicy 6 mm, uwalniane od końca dystalnego, z możliwością ponownego złożenia po uwolnieniu maksimum 80% długości stentu. </t>
  </si>
  <si>
    <t>Zestaw do endoskopowej cysto-gastrostomii, średnice: 8,5 i 10 Fr, długość całkowita zestawu 210 cm, długość cewnika zewnętrznego 190 cm, długość wysuniętej igły: 6 mm, w uchwycie boczny port Luer-Lock, zestaw wielorazowego użytku.</t>
  </si>
  <si>
    <t xml:space="preserve">Endoprotezy jednorazowe dróg trzustkowych typu pojedynczy pigtail. Koniec proksymalny zaostrzony. Otwory boczne na całej długości endoprotezy. Marker w części dystalnej widoczny w endoskopii i skopi RTG. </t>
  </si>
  <si>
    <t>37.</t>
  </si>
  <si>
    <t>36.</t>
  </si>
  <si>
    <t>35.</t>
  </si>
  <si>
    <t>34.</t>
  </si>
  <si>
    <t>33.</t>
  </si>
  <si>
    <t>32.</t>
  </si>
  <si>
    <t>31.</t>
  </si>
  <si>
    <t>Pętle do dywanowego usuwania wszystkich zmian, kompatybilne ze wszystkimi endoskopami.</t>
  </si>
  <si>
    <t xml:space="preserve">Endoprotezy jednorazowe dróg żółciowych typu podwójny PIGTAIL doskonale widoczne w RTG na proksymalnym i dystalnym końcu: możliwość utrzymania protezy w organizmie powyżej trzech miesięcy lub według indywidualnych wskazań lekarza. </t>
  </si>
  <si>
    <t>Płaszcz nakładany na końcówkę endoskopu do wyciągania ostrokończystych ciał obcych z żołądka (elastyczna tuba mocowana na końcówkę endoskopu chroniąca przełyk i krtań podczas ewakuacji ostrych przedmiotów z żołądka).</t>
  </si>
  <si>
    <t>Gąbka do mycia i zabezpieczania endoskopów, opakowanie zawiera 50 szt.</t>
  </si>
  <si>
    <t>Strzykawki 60 ml z manometrem jednorazowego użytku, opakowanie zawiera 5 szt.</t>
  </si>
  <si>
    <t>Kapsułka endoskopowa do wizualizacji anomalii jelita, wychwytująca najszerszy obszar śluzówki na jedno zdjęcie z najszerszym polem widzenia.</t>
  </si>
  <si>
    <t>Jednorazowa nakładka do enteroskopu.</t>
  </si>
  <si>
    <t>Balony lateksowe niesterylne do endoskopów ultrasonograficznych. 20 szt. w opakowaniu.</t>
  </si>
  <si>
    <t>1% marker do powierzchniowego barwienia nierówności śluzówki, zastosowanie diagnostyczne: lokalizacja zmian błony śluzowej, w opakowaniu 10 ampułek, 10 ml w ampułce.</t>
  </si>
  <si>
    <t>Jednorazowa igła iniekcyjna, średnica igły: 23 G = 0,6 mm, długość igły: 5 mm, ergonomiczny uchwyt z wyżłobieniami pozwala na obsługę jedną ręką, duża średnica wewnętrzna kanału igły pozwala na podawanie płynów o podwyższonej lepkości, udoskonalona ostrość igły, skos igły standardowy, stosowana w zabiegach ESD, min. średnica kanału roboczego: 2,8 mm, długość robocza: 1650 mm, 5 szt. w opakowaniu.</t>
  </si>
  <si>
    <t>Jednorazowa igła iniekcyjna, średnica igły: 23 G = 0,6 mm, długość igły: 3 mm, ergonomiczny uchwyt z wyżłobieniami pozwala na obsługę jedną ręką, duża średnica wewnętrzna kanału igły pozwala na podawanie płynów o podwyższonej lepkości, udoskonalona ostrość igły, skos igły środkowy, w zabiegach ESD, min. średnica kanału roboczego: 2,8 mm, długość robocza: 2300 mm, 5 szt. w opakowaniu.</t>
  </si>
  <si>
    <t>Pakiet nr 1</t>
  </si>
  <si>
    <t>Pakiet nr 3</t>
  </si>
  <si>
    <t>Cena jednostkowa netto</t>
  </si>
  <si>
    <t>Stawka podatku VAT (%)</t>
  </si>
  <si>
    <t>Wartość netto (4x5)</t>
  </si>
  <si>
    <t>Wartość podatku VAT (10-8)</t>
  </si>
  <si>
    <t>Wartość brutto                (4x7)</t>
  </si>
  <si>
    <t>Pakiet nr 9</t>
  </si>
  <si>
    <t>Pakiet nr 8</t>
  </si>
  <si>
    <t>Pakiet nr 7</t>
  </si>
  <si>
    <t>Pakiet nr 2</t>
  </si>
  <si>
    <t>Pakiet nr 4</t>
  </si>
  <si>
    <t>Pakiet nr 5</t>
  </si>
  <si>
    <t>Pakiet nr 6</t>
  </si>
  <si>
    <t>Pakiet nr 10</t>
  </si>
  <si>
    <t>Wymiar/rodzaj</t>
  </si>
  <si>
    <t>Wartość netto (5x6)</t>
  </si>
  <si>
    <t>Wartość podatku VAT (11-9)</t>
  </si>
  <si>
    <t>Wartość brutto                (5x8)</t>
  </si>
  <si>
    <t>Pakiet nr 11</t>
  </si>
  <si>
    <t xml:space="preserve">Kotwica do uchwycenia tkanki. Trzy wysuwane, zagięte ostrza do mocowania w twardych tkankach. </t>
  </si>
  <si>
    <t xml:space="preserve">Szczypce dwustronne. Zamykana strona prawa i lewa, niezależnie od siebie. Do mocowania brzegów perforacji. </t>
  </si>
  <si>
    <t>Pakiet nr 12</t>
  </si>
  <si>
    <t>Pakiet nr 13</t>
  </si>
  <si>
    <t>Pakiet nr 14</t>
  </si>
  <si>
    <t xml:space="preserve"> Nr katalogowy i nazwa produktu zaoferowanego (podać)</t>
  </si>
  <si>
    <t>J.m.</t>
  </si>
  <si>
    <t>Data wydania dokumentu i jego ważności</t>
  </si>
  <si>
    <t>Nazwa dokumentu (ów) dopuszczającego (ch) zaoferowany produkt do użytku szpitalnego</t>
  </si>
  <si>
    <t>Sześciokołowe lateksowe zestawy do obliteracji żylaków przełyku, mechanizm spustowy działa za pomocną lnianego cięgna chroniącego kanał roboczy przed uszkodzeniem. Liczba czarnych gumek: 6 szt. w zestawie.</t>
  </si>
  <si>
    <t>Zestaw do zakładania klipsa nitinolowego w składzie: klips 11 mm okrągły gotowy do założenia po 4 zęby w każdej ze szczęk, z nakładką na końcówkę endoskopu, mechanizm zwalniający 1 montowany na kanale roboczym. Długość robocza: 220 cm. Do endoskopów o rozmiarach 11,5 -14 mm.</t>
  </si>
  <si>
    <t>Zestaw do zakładania klipsa nitinolowego w składzie: klips 10 mm okrągły gotowy do założenia po 4 zęby w każdej ze szczęk, z nakładką na końcówkę endoskopu, mechanizm zwalniający 1 montowany na kanale roboczym. Długośc robocza: 165 lub 220 cm. Do endoskopów o rozmiarach 10,5 - 12 mm.</t>
  </si>
  <si>
    <t>Zestaw do zakładania klipsa nitinolowego w składzie: klips 9 mm okrągły gotowy do założenia po 4 zęby w każdej ze szczęk, z nakładką na końcówkę endoskopu, mechanizm zwalniający 1 montowany na kanale roboczym. Długośc robocza: 165 cm. Do endoskopów o rozmiarach 9,5 - 11 mm 11/6 a,t.</t>
  </si>
  <si>
    <t>GIOBOR: proteza samorozprężalna do drenażu dróg żółciowych od strony żołądka. Powlekana w połowie lub w 70%, z jednym kołnierzem antymigracyjnym, od strony żołądka, nitinolowa. Wymiary protezy: śr. 8 lub 10 mm, dł. 8 lub 10 cm. Zestaw do wprowadzania o śr. max. 8,5 Fr i dł. max. 180 cm.</t>
  </si>
  <si>
    <t>Jednorazowa elektroda typu igłowego, monopolarna przeznaczona do ablacji zmian w trzustce pod kontrolą EUS. Wyposażona w system chłodzenia pancerza wymuszonym obiegiem cieczy. Regulowana głębokość wprowadzenia ostrza do zmiany. Długość robocza: 10 mm, długość całkowita: 140 cm, średnica narzędzia: 7 Fr / 18 G. Przeznaczona do generatora VIVA Combo.</t>
  </si>
  <si>
    <t>Jednorazowa elektroda typu cylindrycznego, bipolarna  przeznaczona do ablacji zmian w zwężeniach dróg żółciowych podczas EPCW. Wyposażona w system monitorowania temperatury części roboczej elektrody. Długość robocza: 18 mm, 4 pierścienie po 3 mm ułożone liniowo w odstępach 2 mm. Długość całkowita: 175 cm, średnica narzędzia: 7 Fr / 2,31 mm Przeznaczona do generatora VIVA Combo.</t>
  </si>
  <si>
    <t>Carr Locke: igła do ostrzykiwania w metalowej osłonie, pokryta teflonem. Długość ostrza: 5 mm, śr. 0,5 mm. Średnica narzędzia: 2,5 mm, dł. robocza 230 cm.</t>
  </si>
  <si>
    <t>LINK/NAGI: proteza samorozprężalna, powlekana do drenażu torbieli trzustki. Nitinolowa. Posiada lasso do usuwania. Znaczniki widoczne w RTG po 3 na obu końcach protezy i 2 w środku. Zestaw do wprowadzania o śr. 10,5 Fr i dł. 180 cm. Proteza o wymiarach: śr. 16 mm, dł. 2,3 cm.</t>
  </si>
  <si>
    <t xml:space="preserve">SPAXUS: proteza samorozprężalna, nitinolowa do drenażu torbieli trzustki lub pęcherzyka żółciowego. Usuwalna. Dwa kołnierze zapobiegające migracji. Długość protezy: 2cm, średnica: 16 mm. Znaczniki widoczne w RTG na zestawie i na protezie. Zestaw do wprowadzania o parametrach: śr. max. 10 Fr / dł. max 180 cm. </t>
  </si>
  <si>
    <t>S-flare biliary: proteza do dróg żółciowych samorozprężalna, usuwalna. Wykonana z nitinolu o strukturze siatki, całkowicie pokryta silikonem, z atraumatycznymi końcami, z lassem do usunięcia stentu w części proksymalnej. Proteza z kołnierzami antymigracyjnymi: w części proksymalnej kołnierz 6 mm większy niż trzon protezy dla pozycjonowania poza brodawką, w części dystalnej kołnierz większy 2 mm niż trzon protezy lokowany w drogach żółciowych. Średnica protezy 8 lub 10 mm, dł.  4, 5, 6, 7, 8, 9, 10, 12 cm (dla każdego rozmiaru). Po trzy znaczniki RTG na obu końcach i dwa znaczniki w części środkowej. Zestaw do wprowadzania pod kontrolą endoskopu o śr. max 8,5 Fr, dł. zestawu do wprowadzania 180 cm.</t>
  </si>
  <si>
    <t xml:space="preserve">MEGA: proteza samorozprężalna, powlekana silikonem, do zastosowania w leczeniu powikłań (perforacja, nieszczelność) po zabiegu bariatrycznym typu sleew. Usuwalna. Zestaw do wprowadzania o śr. max. 22 Fr i dł. 70 cm. Proteza o dł. 23 cm i śr. 22 lub 24 mm. </t>
  </si>
  <si>
    <t xml:space="preserve">Zestaw do zakładania klipsa nitinolowego w składzie: klips rozmiar 9 mm okrągły gotowy do założenia, szczęki z zębami (zęby gładkie, z małym lub dużym kolcem), z nakładką na końcówkę endoskopu, mechanizm zwalniający montowany na kanale roboczym. Długość robocza: 165 cm. Do endoskopów o średnicy w zakresie 9,5 - 11 mm. </t>
  </si>
  <si>
    <t>Siatka do usuwania ciał obcych lub polipów, dł. robocza: 230 cm, średnica narzędzia: 2,5 mm. Oczka siatki: 1,2 lub 2,0 mm. Wymiary siatki 3 x 6 cm.</t>
  </si>
  <si>
    <t>EXACTO: pętla jednorazowa do polipektomii na zimno, bez użycia diatermii, o śr. 9 mm. Większa sztywność osłony teflonowej zapewniająca ścięcie polipa. Średnica narzędzia: 2,4 mm, dł. robocza: 230 cm.</t>
  </si>
  <si>
    <t>* Sprzęt wielorazowego użytku  powinien umożliwiać wykonanie co najmniej 5 zabiegów na 1 szt.</t>
  </si>
  <si>
    <t>Nazwa dokumentu (ów) dopuszczającego (ch) zaoferowany produkt do uąytku szpitalnego</t>
  </si>
  <si>
    <t>………………………………………………………..
podpis osoby upoważnionej</t>
  </si>
  <si>
    <t>podpis osoby upoważnionej</t>
  </si>
  <si>
    <t>……………………………………….
podpis osoby upoważnionej</t>
  </si>
  <si>
    <t>………………………………………
podpis osoby upoważnionej</t>
  </si>
  <si>
    <t>Ustnik jednorazowy z elastyczną opaską.</t>
  </si>
  <si>
    <t>Jednorazowe, sterylne igły do wstrzyknięć, posiadają mechanizm stabilizacji igły oraz metalowe zakończenie osłony zewnętrznej, śr.: 2,4 mm, dł.: 230 cm, rozmiar igły: 23 G, dł. igły: 5 mm.</t>
  </si>
  <si>
    <t>Jednorazowe, sterylne igły do wstrzyknięć, posiadają mechanizm stabilizacji igły oraz metalowe zakończenie osłony zewnętrznej, śr.: 2,4 mm, dł.: 230 cm, dł. igły: 3 mm.</t>
  </si>
  <si>
    <t>Kleszczyki biopsyjne powlekane, jednorazowego użycia, kolonoskopowe, łyżeczki owalne o zwiększonej pojemności z okienkiem, średnica korpusu: 2,6 mm, do kanału roboczego o średnicy min. 3,0 mm, długość: 230 cm, bez igły.</t>
  </si>
  <si>
    <t xml:space="preserve">Szczotki czyszczące, jednorazowe, dwustronne, średnica włosia 5 mm i 10 mm. Dł. narzędzia: 220 cm, śr.: 2,4 mm. </t>
  </si>
  <si>
    <t>Klipsy jednorazowe, długie, kąt rozwarcia: 90 lub 135 st., długość ramion klipsa: 9 mm. Zakończenie klipsa nasadką teflonową umożliwiającą osadzenie go na stożku cięgna klipsownicy. 40 szt. w opakowaniu.</t>
  </si>
  <si>
    <t>Pętle elektrochirurgiczne kolonoskopowe, jednorazowego użytku, kształt mini-owal, średnica pętli: 10, 15 lub 25 mm, pętla wykonana z plecionego drutu o grubości 0,47 mm, rękojeść skalowana co 10 mm, długość narzędzia: 2300 mm, maksymalna średnica części wprowadzanej do endoskopu 2,6 mm, minimalna średnica kanału roboczego 2,8 mm. 10 szt. w oddzielnych sterylnych opakowaniach.</t>
  </si>
  <si>
    <t xml:space="preserve">Kompletny zestaw do przezskórnej endoskopowej gastrostomii metodą pull, średnica silikonowego cewnika zakończonego grzybkiem wynosi: min. 24 Fr. </t>
  </si>
  <si>
    <t>Szczypczyki biopsyjne jednorazowe, miseczki owalne z igłą, pokrywane, śr.: 2,4 mm, dł.: 230 cm. 10 szt. w opakowaniu.</t>
  </si>
  <si>
    <t>Pętle do polipektomii jednorazowego użytku wykonane z plecionego drutu, długość robocza: min. 240 cm, średnica osłonki: 2,4 mm, średnica otwartej pętli: 10, 11, 13, 15, 20, 25, 27, 30, 33 mm. Dostępne kształty: owal, hexagonal, crescent, okrągła. Potwierdzenie posiadania wskazań do zimnej polipektomii (znak CE).</t>
  </si>
  <si>
    <t>Pakiet nr 19</t>
  </si>
  <si>
    <t>Pakiet nr 18</t>
  </si>
  <si>
    <t>Pakiet nr 17</t>
  </si>
  <si>
    <t>Pakiet nr 16</t>
  </si>
  <si>
    <t>Pakiet nr 15</t>
  </si>
  <si>
    <t>………………….., dnia ……………..</t>
  </si>
  <si>
    <t>Jednorazowe, sterylne igły do wstrzyknięć, posiadają mechanizm stabilizacji igły oraz metalowe zakończenie osłony zewnętrznej, śr.: 2,4 mm, dł.: 230 cm, rozmiar igły: 25 G, dł. igły: 5 mm. 10 szt. w opakowaniu.</t>
  </si>
  <si>
    <t>Pętle do polipektomii, jednorazowe, owalne, dł. narzędzia: 230 mm, śr. narzędzia: 2,4 mm, śr. pętli: 20 mm. 10 szt. w opakowaniu.</t>
  </si>
  <si>
    <t>Pętle do polipektomii, jednorazowe, owalne, dł. narzędzia: 230 mm, śr. narzędzia: 2,4 mm, śr. pętli: 10 mm. 10 szt. w opakowaniu.</t>
  </si>
  <si>
    <t xml:space="preserve">Szczypczyki biopsyjne jednorazowe, miseczki owalne bez igły, pokrywane, śr.: 2,4 mm, dł.: 160 cm. 10 szt. w opakowaniu. </t>
  </si>
  <si>
    <t>Igły jednorazowego użytku z osłonką teflonową do ostrzykiwań w zabiegach endoskopowych 2300 mm, kanał roboczy: 2,8 mm, dł. ostrza: 6 mm, średnica igły: 0,7 mm. Rękojeść wyposażona w zdejmowany plastikowy klips zapobiegający niekontrolowanemu wysunięciu igły.</t>
  </si>
  <si>
    <t>Kleszcze biopsyjne, jednorazowego użytku. Łyżeczki owalne z okienkiem, z kolcem i bez kolca. Śr. osłonki: 2,3 mm, dł. narzędzia: 160 cm. Spiralna osłonka pokryta teflonem. Min. śr. kanału roboczego: 2,8 mm.</t>
  </si>
  <si>
    <t>Kleszcze biopsyjne, jednorazowego użytku. Łyżeczki owalne z okienkiem, bez kolca. Śr. osłonki: 2,3 mm. Dł. narzędzia: 230 cm. Spiralna osłonka pokryta teflonem. Min. śr. kanału roboczego: 2,8 mm.</t>
  </si>
  <si>
    <t>Cystotom wielorazowego użytku*, cewnik o średnicy: 6 Fr, 8,5 Fr, 10 Fr, zakończony metalowym pierścieniem koagulacyjnym. Uchwyt posiadający standardowe przyłącze HF. Długość narzędzia: 180 cm.</t>
  </si>
  <si>
    <t>Koszyk do ekstrakcji, twardy, wykonany z pozłacanego nitinolu, z pamięcią kształtu, wielorazowy (do sterylizacji w autoklawie), typu dormia oraz trapezoidalny, 4-drutowy oraz 6-drutowy, z pojedynczego drutu. Długości koszyków: 40 mm, 50 mm, 60 mm. Średnica osłonki: 2,3 mm. Do kanału roboczego: min. 2,8 mm. Funkcja rotacji. Osłonka nieprzezierna, nieprzepuszczalna dla promieni RTG.</t>
  </si>
  <si>
    <t>Zestaw do drenażu nosowo - żółciowego, w zestawie: cewnik drenujacy, rurka nosowa i złącze, cewnik drenujący wykonany z miękkiego tworzywa widocznego w RTG, z zagięciem typu pigtail o średnicy: 5, 7 i 9 Fr, dł.: 290 cm.</t>
  </si>
  <si>
    <t>Zestaw do drenażu nosowo - żółciowego, w zestawie: cewnik drenujący, rurka nosowa i złącze, cewnik drenujący wykonany z miękkiego tworzywa widocznego w RTG, z zagięciem typu alfa pigtail o średnicy: 5, 7 i 9 Fr, dł.: 290 cm.</t>
  </si>
  <si>
    <t xml:space="preserve">Cewnik do ECPW, wielorazowego użytku*, końcówka metalowa, temperowana, śr. cewnika: 1,8 mm, proksymalnie: 2,45 mm, akceptuje prowadnik 0,035", łącznik typu Y z uszczelką umożliwiającą podanie kontrastu bez usuwania prowadnika, kolorowe markery na końcówce dystalnej. </t>
  </si>
  <si>
    <t>Specjalistyczna pętla do resekcji płaskich zmian o wymiarach: 14 x 27 mm. Śr. narzędzia: 2,4 mm, długość robocza: 230 cm.</t>
  </si>
  <si>
    <t>Pętla o śr.: 9 mm do poliektomii na zimno. Nie wymaga diatermii. Śr. narzędzia: 2,4 mm, długość robocza: 230 cm.</t>
  </si>
  <si>
    <t xml:space="preserve">Proteza samorozprężalna, nitinolowa do drenażu torbieli trzustki lub pęcherzyka żółciowego, usuwalna. Dwa kołnierze zapobiegające migracji. Długość protezy: 2 cm, średnica: 8, 10 lub 16 mm. Znaczniki widoczne w RTG na zestawie i na protezie. Zestaw do wprowadzania o parametrach: średnica maksymalna: 10 Fr / dł. max.: 180 cm. </t>
  </si>
  <si>
    <t>Proteza do dróg żółciowych i trzustkowych, usuwalna, samorozprężalna, wykonana z nitinolu, o strukturze w formie połączonych pierścieni pokrywana z PTFE. Stent  usuwalny dzięki lassu na końcu proksymalnym. Rozszerzone końce stentu i jego nieregularny kształt zapobiegają migracji i uciskom na otaczające tkanki. Rozmiary stentu: średnica 8 mm, 10 mm, długość: 4 - 12 cm. Znaczniki platynowe na obu końcach widoczne w RTG. Zestaw do wprowadzania pod kontrolą endoskopu o śr. max.: 8,5 Fr, długość zestawu: 180 cm.</t>
  </si>
  <si>
    <t>Proteza do dróg żółciowych samorozprężalna nitinolowa, przeznaczona do tymczasowego zakładania w zwężaniach po transplantacji watroby,
pokrywana, ze zwężeniem w części środkowej o 20% w stosunku do końców, z długim lassem umożliwiającym jej łatwe uswanie. Dwa znaczniki platynowe na obu końcach widoczne w RTG, średnica protezy po rozprężeniu: 6 mm lub 8 mm, długość do wyboru: 5 cm i 7 cm, średnica zestawu do wprowadzania max.: 8 Fr, długość zestawu do wprowadzania: 180 cm.</t>
  </si>
  <si>
    <t>Proteza samorozprężalna do drenażu torbieli trzustki, całkowicie pokrywana, usuwalna. Na obu końcach duże kołnierze zapobiegające przemieszczaniu się stentu. Rozmiary stentu: średnica wewnętrzna: 12 mm / średnica kołnierza: 22 mm, średnica wewnętrzna: 14 mm / średnica kołnierza: 24 mm lub średnica wewnętrzna: 16 mm / średnica kołnierza: 26 mm - do wyboru, długość: 2 cm lub 3 cm. Zestaw do wprowadzania o śr. max.: 10,5 Fr i dł.: 180 cm.</t>
  </si>
  <si>
    <t>Stent do drenażu dróg żółciowych przez żołądek z pojedynczym kołnierzem, pokrywany w połowie. Średnica zestawu do wprowadzania: 8,5 Fr, długość zestawu max.: 180 cm, średnica stentu: 8 mm lub 10 mm. Długość stentu: 8 cm lub 10 cm.</t>
  </si>
  <si>
    <t>Szczypczyki biopsyjne jednorazowe, miseczki owalne bez igły, pokrywane, śr.: 2,4 mm, dł.: 230 cm.</t>
  </si>
  <si>
    <t xml:space="preserve">Szczypce koagulacyjne dedykowane do zabiegów ESD, szczypce do resekcji i zamykania naczyń, długość szczęki: 3,5 mm, długość robocza: 1800 mm, max. szerokość narzędzia: 2,7 mm, do kanału roboczego min.: 2,8 mm, z uchwytem do diatermii. </t>
  </si>
  <si>
    <t xml:space="preserve">Szczypce koagulacyjne dedykowane do zabiegów ESD, szczypce do resekcji i zamykania naczyń, długość szczęki: 5,0 mm, długość robocza: 1800 mm, max. szerokość narzędzia: 2,7 mm, do kanału roboczego min.: 2,8 mm, z uchwytem do diatermii. </t>
  </si>
  <si>
    <t>Nóż wodny, długość igły: 2,0 mm, średnica kanału roboczego: 2,8 mm, długość robocza: 1800 mm.</t>
  </si>
  <si>
    <r>
      <t>Pętla do polipektomii monofilarna owalna,</t>
    </r>
    <r>
      <rPr>
        <b/>
        <sz val="8"/>
        <color theme="1"/>
        <rFont val="Tahoma"/>
        <family val="2"/>
        <charset val="238"/>
      </rPr>
      <t xml:space="preserve"> </t>
    </r>
    <r>
      <rPr>
        <sz val="8"/>
        <color theme="1"/>
        <rFont val="Tahoma"/>
        <family val="2"/>
        <charset val="238"/>
      </rPr>
      <t>średnica korpusu: 2,3 mm, rozmiar pętli: 20 x 40 mm, długość: 230 cm, jednorazowego użycia.</t>
    </r>
  </si>
  <si>
    <t>Igła do biopsji pod kontrolą EUS (FNA): wykonana ze stali kobaltowo chromowej na całej długości (łącznie z zaostrzoną końcówką) pokryta echogenicznym wzorem zapewniającym dobrą widoczność w obrazie EUS, osłonki igły o różnych średnicach, zależnych od średnicy igły, zaokrąglone końcówki osłonki. Miejsce połączenia z endoskopem wykonane z mosiądzu, mandryn wykonany z nitinolu, wyposażony w klips pozwalający na jego spięcie w formie pętli po wyjęciu z igły. Regulowana długość osłonki igły w granicach: +/- 4 cm, długość wysunięcia igły w granicach: 0 - 8 cm, dostępne średnice: 25, 22 i 19 Gauge. Długość robocza narzędzia: 137,5 cm do 141,5 cm, średnica osłonki: 1,52 mm, 1,65 mm, 1,83 mm w zależności od średnicy.</t>
  </si>
  <si>
    <t>Igła jednorazowego użytku 22 G do biopsji aspiracyjnej pod kontrolą EUS (FNB), regulowana długość wysunięcia igły w granicach: od 0 mm do 80 mm, igła zaostrzona trójstorzkowo (posiadająca trzy ostrza na końcówce igły), wykonana ze stali kobaltowo - chromowej na całej długości pokryta echogenicznym wzorem zapewniającym dobrą widoczność w obrazie EUS, osłonka o średnicy: 1,65 mm, mandryn wykonany z nitinolu, wyposażony w klips pozwalający na jego spięcie w formie pętli po wyjęciu z igły, długość robocza: 1375 mm - 1415 mm (regulacja długości osłonki w graniach +/- 4 cm), min. średnica kanału roboczego: 2,4 mm.</t>
  </si>
  <si>
    <t>Enoskopowa aplikacyjna igła ostra pod kontrolą ENDO-USG przeznaczona do znaczenia zmian narządowych w obrębie układu pokarmowego typ HD, śr.: 22 G, z ładunkiem czterech złotych markerów.</t>
  </si>
  <si>
    <t>Endoskopowa igła biopsyjna aspiracyjna pod kontrolą ENDO-USG z mandrynem i strzykawką próżniową: 19 / 22 / 25 Gauge.</t>
  </si>
  <si>
    <t>Enoskopowa biopsyjna igła gruboigłowa pod kontrolą ENDO-USG typ ProCore.</t>
  </si>
  <si>
    <t>Stenty samorozprężalne do dróg żółciowych, wykonane z nitinolu, pokrywane całkowicie lub w części środkowej silikonem (do wyboru) oraz niepokrywane, stenty pokrywane całkowicie z pętlą do usunięcia stentu na końcu dwunastniczym, z zaczepami z możliwością ponownego złożenia stentu po uwolnieniu maksimum 80% jego długości, znaczniki RTG na końcach i pośrodku stentu (po 4) wykonane ze sproszkowanego metalu, znacznik określający punkt, po przekroczeniu którego nie jest możliwe złożenie stentu na zestawie wprowadzającym, znaczniki określające początek i koniec uwalniania stentu na zestawie wprowadzającym, średnica stentów: 10 mm, długości stentów: 40, 50, 60, 70, 80, 90, 100, 110 i 120 mm, zestaw wprowadzający o średnicy: 8 Fr, długość: 180 cm, współparcujący z prowadnicą o średnicy: 0,035".</t>
  </si>
  <si>
    <t>Stenty samorozprężalne do dróg żółciowych wykonane z nitinolu, pokrywane silikonem całkowicie, z zaczepami na końcu proksymalnym i dystalnym pokrytymi silikonem (po 5 na każdym końcu) zapobiegającymi migracji i bez zaczepów (do wyboru), na końcu dwunastniczym pętla do usuwania stentu, możliwość usunięcia stentu do 12 miesięcy po implantacji, znaczniki RTG na końcach stentu i w środkowej części, średnica stentu po rozprężeniu 10 mm, długości stentów: 40, 50, 60, 70, 80, 90 i 100 mm, zestaw wprowadzający o średnicy: 9 Fr, długość: 230 cm, współpracujący z prowadnicą o średnicy: 0,035”.</t>
  </si>
  <si>
    <t>Stenty samorozprężalne do drenażu przewodów wątrobowych lub pęcherzyka żółciowego, wykonane z nitinolu, pokrywane silikonem od strony dystalnej, niepokrywane od strony proksymalnej, w części pokrywanej z zaczepami zapobiegającymi migracji po przeciwnych końcach pokrycia, znaczniki RTG na końcach stentu i na granicy części pokrywanej, średnice stentu: 8 mm i 10 mm (do wyboru), długość części pokrytej: 35 mm i 45 mm, długości stentów: 50, 60, 70, 80, 90 i 100 mm, zestaw wprowadzający o średnicy: 8 Fr i długości: 180 cm.</t>
  </si>
  <si>
    <t>Stenty samorozprężalne do drenażu pseudotorbieli trzustki, wykonane z nitinolu, pokrywane silikonem całkowicie, w części dystalnej z zaczepami pokrytymi silikonem zapobigającymi migracji, w części proksymalnej otwory boczne dla poprawienia skuteczności drenażu, znaczniki RTG na końcach stentu i na granicy otworów bocznych, średnice stentu: 8 mm i 10 mm (do wyboru), długości stentów: 30, 40 i 50 mm, zestaw wprowadzający o średnicy: 8 Fr i długości: 180 cm.</t>
  </si>
  <si>
    <t>Proteza do dróg żółciowych łukowato wygięta, zaopatrzona w otwory drenujące na obu końcach i dodatkowy otwór na końcu temperowanym, znacznik na protezie od strony dwunastnicy, średnica protezy: 7 Fr, 8,5 Fr, 10 Fr, 11,5 Fr, długości: 5, 7, 9, 12 i 15 cm między zaczepami.</t>
  </si>
  <si>
    <t>Proteza do dróg żółciowych z zagięciem od strony dwunastnicy, zaopatrzona w otwory drenujące na obu końcach i dodatkowy otwór na końcu temperowanym, znacznik na protezie od strony dwunastnicy, średnica protezy: 7 Fr, 8,5 Fr, 10 Fr i 11,5 Fr, długości: 5, 7, 9, 12 i 15 cm między zaczepami.</t>
  </si>
  <si>
    <t xml:space="preserve">Proteza do dróg żółciowych typu podwójny pigtail, znaczniki RTG na granicy pętli i części prostej oraz w połowie odległości między pętlami, średnica protezy: 7 Fr i 8,5 Fr, 10 Fr i 11,5 Fr, długość: 4, 5, 7, 9, 12 i 15 cm między pętlami.  </t>
  </si>
  <si>
    <t>Zestaw do wprowadzania protez do dróg żółciowych składający się z cewnika wiodącego i popychacza połączonych w całość, możliwość rozłączenia w trakcie zabiegu, 2 znaczniki radiologiczne na cewniku wiodącym i 1 na popychaczu, do protez o średnicy: 8,5 Fr i 10 Fr, zestaw jednorazowego użytku.</t>
  </si>
  <si>
    <t>Popychacz do wprowadzania protez do dróg żółciowych, znacznik radiologiczny na końcu popychacza, do protez o średnicy: 7 Fr, jednorazowego użytku.</t>
  </si>
  <si>
    <t>Prowadnice do zabiegów endoskopowych na drogach żółciowych i trzustkowych, nitinolowe, pokryte teflonem, fałdowana powierzchnia materiału pokrywającego prowadnicę, pokrycie prowadnicy dwukolorowe, końcówka miękka, prosta i zagięta (do wyboru) o długości: 7 cm, z rdzeniem wolframowym w formie spirali, końcówka pokryta substancją hydrofilną, średnica prowadnicy: 0,035”, długość prowadnicy: 450 cm, dwie sztywności prowadnicy: standardowa i twarda – typ „Hard” (do wyboru), jednorazowego użytku.</t>
  </si>
  <si>
    <t>Pętla z siatką do usuwania polipów, obrotowa, kształt sferyczny po wysunięciu z osłonki, wymiary siatki: 30 mm x 60 mm i 40 mm x 75 mm, średnica osłonki: 2,3 mm, długość osłonki: 2300 mm, rękojeść skalowana co 5 mm, jednorazowego użytku.</t>
  </si>
  <si>
    <t>Igła do ostrzykiwania jednorazowego użytku, w teflonowej osłonce odpornej na załamania, końcówka osłonki wzmocniona metalową wkładką, igła blokowana w dwóch pozycjach, średnica ostrza igły: 22 G, 23 G, długość igły: 5 mm, 6 mm, długość osłonki: 1800 mm lub 2300 mm (do wyboru).</t>
  </si>
  <si>
    <t>Pętla do mukozektomii, owalna, z drutu plecionego, z ząbkami na obwodzie, obrotowa, średnica pętli: 32 mm, długość robocza: 2300 mm.</t>
  </si>
  <si>
    <t>Pętla do polipektomii, owalna, wykonana z plecionego drutu o średnicy: 0,33 mm, obrotowa (obrót pętli przy pomocy pokrętła umieszczonego w uchwycie), średnice: 10, 15, 25 i 32 mm, uchwyt skalowany co 10 mm, średnica cewnika: 2,4 mm, długość: 230 cm, jednorazowego użytku.</t>
  </si>
  <si>
    <t xml:space="preserve">Zestaw do opaskowania żylaków przełyku, jednorazowego użytku, składający się z nasadki na endoskop zawierającej 6 lub 7 opasek lateksowych (do wyboru), opaski czarne, przedostatnia biała oraz głowicy z nicią nylonową do zrzucania opasek połączoną fabrycznie z pokrętłem działającym w dwóch kierunkach i pokrętłem do napinania nici, nasadka z nicią do zrzucania opasek łączona przez przełożenie pętli za pętlę, w głowicy port z łącznikiem Luer-Lock do przepłukiwania miejsca obliteracji, nasadki kompatybilne z endoskopami o średnicy: 8,5 – 11,5 mm. </t>
  </si>
  <si>
    <t>Zestaw do przezskórnej endoskopowej gastrostomii, typ Pull, ze zgłębnikiem wykonanym z silikonu, z paskiem cieniującym w RTG, zgłębnik z miękką kopułką umożliwiającą jego usunięcie bez wykonywania endoskopii, skalowany co 1 cm od strony powłok brzusznych, średnica zgłębnika: 20 Fr lub 24 Fr, w zestawie zgłębnik, igła z mandrynem, drut do przeciągania zgłębnika, dwie nasadki typu Y z portem do podawania pokarmu i osobnym portem do podawania leków, zacisk do zamykania zgłębnika i płytka do utrzymywania zgłębnika w ustalonym położeniu, 4 gaziki, obłożenie z otworem, strzykawka, dwie igły do iniekcji.</t>
  </si>
  <si>
    <t>Balon do usuwania złogów i rewizji dróg żółciowych, trójkanałowy, współpracujący z prowadnicą 0,035”, możliwość napełnienia do trzech średnic: 8,5 - 11,5 - 15 mm lub 11,5 - 15 - 18 mm (do wyboru) za pomocą jednej z trzech skalibrowanych strzykawek dołączonych do opakowania, możliwość podania kontrastu poniżej lub powyżej balonu (do wyboru), średnica cewnika: 5,5 / 7 Fr, długość cewnika: 200 cm.</t>
  </si>
  <si>
    <t xml:space="preserve">Pętla z aplikatorem do zaciskania szypuł polipów i tamowania krwawień, długość robocza: 165 cm, 195 cm, 230 cm (do wyboru), średnica pętli: 15, 20, 30 lub 40 mm, jednorazowego użytku. </t>
  </si>
  <si>
    <t xml:space="preserve">Klipsownica jednorazowa z funkcją rotacji, do zakładania klipsów na krwawiące naczynia i szypuły polipów, z portem bocznym do przepłukiwania miejsca zakładania klipsa, możliwość wielokrotnego otwierania i zamykania klipsa przed uwolnieniem, szerokość rozwarcia klipsa: 9 mm lub 11 mm (do wyboru), kąt rozwarcia ramion klipsa: 135⁰, przewód klipsownicy pokryty tworzywem, długość narzędzia: 230 cm. </t>
  </si>
  <si>
    <t>Prowadnice do zabiegów endoskopowych na drogach żółciowych i trzustkowych, nitinolowe, pokryte teflonem, fałdowana powierzchnia materiału pokrywającego prowadnicę, pokrycie prowadnicy dwukolorowe, końcówka miękka, prosta i zagięta (do wyboru) o długości: 5 cm, z rdzeniem wolframowym w formie spirali, końcówka pokryta substancją hydrofilną, średnica prowadnicy: 0,025”, długość prowadnicy: 450 cm, sztywność prowadnicy podwyższona (typ” Hard”), jednorazowego użytku.</t>
  </si>
  <si>
    <t xml:space="preserve">Klipsownica jednorazowa z funkcją rotacji, do zakładania klipsów na krwawiące naczynia i szypuły polipów, możliwość wielokrotnego otwierania i zamykania klipsa przed uwolnieniem, szerokość rozwarcia klipsa: 12 mm lub 15 mm (do wyboru), kąt rozwarcia ramion klipsa: 135⁰, przewód kipsownicy w ochronnej koszulce, długość narzędzia: 165, 195 i 230 cm (do wyboru). </t>
  </si>
  <si>
    <t xml:space="preserve">Balon do ekstrakcji złogów o skwadratowionych ramionach, balon o zmiennej średnicy, w zakresie: 9 – 12, 12 – 15 i 15 – 18 mm, dostępny z ujściem kontrastu powyżej i poniżej balonu, współpracujący z prowadnikiem: 0,035”, o długości: 450 cm, w komplecie ze skalibrowaną strzykawką do inflacji. Proksymalny marker sygnalizujący położenie balonu, średnica cewnika: 7,5 Fr. </t>
  </si>
  <si>
    <t>Niskociśnieniowy balon do achalazji pompowany powietrzem w komplecie z prowadnikiem, długość balonu: 10 cm, śr. balonu: 30, 35 i 40 mm, dł. robocza: max. 90 cm, markery na obu końcach balonu pozwalające na endoskopową i radiologiczną weryfikację położenia balonu.</t>
  </si>
  <si>
    <t>Balon do rozszerzania dróg żółciowych wysokociśnieniowy, z zaokrąglonymi końcami, dł. balonu: 2 cm i 4 cm, średnica balonu: 4, 6, 8, 10 mm (do wyboru), współpracuje z prowadnikiem: 0,035”, o dł.: 260 oraz 450 cm. Ciśnienie robocze: od 8 - 12 ATM.</t>
  </si>
  <si>
    <t xml:space="preserve">Balon do poszerzania zwężeń jelitowych (z prowadnikiem) o zmiennej średnicy regulowanej ciśnieniem cieczy wewnątrz balonu - trójstopniowy, z zaokrąglonymi końcami pozwalającymi na obserwację miejsca dylatacji poprzez ścianę balonu oraz z dodatkowym kanałem na prowadnik, dł. balonu: 5,5 cm, dostępne zakresy średnic balonu: 6 – 8, 8 – 10, 10 – 12, 12 – 15, 15 – 18 i 18 – 20 mm, kateter o średnicy: 7,5 Fr i długości: 240 cm, cewnik zawiera fluoroscencyjną metkę z jednoznaczną informacją o średnicach i odpowiadajacym im ciśnieniu, wszystkie średnice balonów współpracują z kanałem roboczym endoskopu o śr.: 2,8 mm. </t>
  </si>
  <si>
    <t>Zestaw szczotek czyszczących jednorazowych.
Szczotka do czyszczenia kanałów roboczych: dwustronna, dł.: 240 cm, śr. każdej z główek: 5 mm i długości: 13 mm, śr.teflonowego cewnika: 1,65 mm. Szczotka krótka do czyszczenia gniazd zaworów, główki o śr.: 10 mm oraz długości: 40 mm. Opakowanie zawiera 50 zestawów.</t>
  </si>
  <si>
    <t>Ustnik do gastroskopii w rozmiarach: 60 Fr, 54 Fr, dostępność wersji z retencją lub bez, 38 Fr - pediatryczny, opakowanie zawiera 100 szt.</t>
  </si>
  <si>
    <t>Urządzenie wielorazowego użytku do obsługi balonów, do poszerzania zwężeń oraz współpracujące z koszykiem z funkcją litotrypsji.</t>
  </si>
  <si>
    <t>Samorozprężalny, nitinolowy stent do protezowania zwężeń dwunastnicy. Stent: średnica 22 / 27 mm, długość: 6, 9, 12 cm. System wprowadzający: długość 230 cm, średnica 10 Fr. Zalecany prowadnik: 0,035".</t>
  </si>
  <si>
    <t>Samorozprężalny, nitinolowy stent do protezowania zwężeń jelitowych. Stent: średnica 25 / 30 mm oraz 22 / 27mm, długość: 6, 9, 12 cm. System wprowadzający: długość robocza: 135 cm i 230 cm, średnica: 10 Fr. Zalecany prowadnik: 0,035".</t>
  </si>
  <si>
    <t>Samorozprężalny, platinolowy, pokrywany stent do protezowania nowotworowych oraz łagodnych zwężeń dróg żółciowych (załadowany do zestawu), z petlą do repozycji, średnica stentu: 10 mm, dł: 4, 6, 8, 10, 12 cm oraz 8 mm, dł: 6, 8, 10, 12 cm, średnica zestawu wprowadzającego: 8,5 Fr, z możliwością otwierania i zamykania stentu na zestawie do min. 80% i złożenia zestawu do pozycji wyjściowej, markery RTG na zestawie pozwalające na kontrolę stopnia uwolnienia stentu oraz jednoznaczne określenie punktu, po przekroczeniu, którego nie jest możliwe zamknięcie stentu. Zalecany prowadnik: średnica 0,035", długość: 260 / 450 cm. Możliwość usuniecia stentu w wersji całkowicie krytej od 12 miesięcy od implantacji.</t>
  </si>
  <si>
    <t>Samorozprężalny stent wykonany ze stopu kobaltowo - chromowo - niklowego zapewniający dobrą widoczność całego stentu w promieniach RTG, dostępny w wersji niepokrywanej i pokrywanej (stent pokrywany z niepokrytymi końcami), dostępne średnice: 8 mm i 10 mm - długość stentu krytego: 4, 6, 8 cm i w wersji niepokrywanej: 4, 6, 8 cm, stent zamontowany na zestawie wprowadzającym o średnicy: 7,5 Fr i 8 Fr, współpracujący z prowadnikiem: 0,035”, o długości: 450cm, możliwość otwierania i zamykania stentu na zestawie do 75% i złożenia zestawu do pozycji wyjściowej, markery RTG na zestawie pozwalające na kontrolę stopnia uwolnienia stentu oraz jednoznaczne określenie punktu, po przekroczeniu, którego nie jest możliwe zamknięcie stentu.</t>
  </si>
  <si>
    <t>Samorozprężalny stent do protezowania nowotworowych zwężeń przełykowych oraz uszczelniania przetok, uwalniany dystalnie, znaczniki RTG na zestawie wprowadzajacym, wykonany z grubego drutu nitinolowego - dobra widoczność całego stentu pod RTG, możliwość repozycji na zestawie do 75% znacznik repozycyjny na rękojeści, możliwość wykonania MRI w warunkach zgodnych z wymogami określonymi w instrukcji obsługi, nitka do repozycji od strony proksymalnej stentu, dostępna wersja pokrywana i z odsłoniętymi końcami, długość: 10 cm, 12 cm, 15 cm, średnica robocza: 18 mm i 23 mm, średnica kołnierzy antymigracyjnych: 25 / 23, 28 / 28 mm, zalecany prowadnik: 0,038". W przypadku stosowania stentu całkowicie pokrytego możliwa jest jego implantacja w zwężeniach łagodnych. W takim przypadku może on być implantowany na okres do 8 tygodni, a następnie bezpiecznie usunięty.</t>
  </si>
  <si>
    <t>Prowadnik endoskopowy: dostępne średnice: 0,025, 0,035 i 0,038”,
dostępne długości: 260 i 450 cm, dostępne trzy wersje prowadników z hydrofilną końcówką roboczą widoczną w RTG o długości: 5 cm, 10 cm, 5 cm i 10 cm (po obu stronach prowadnika), sztywność: standardowa i usztywniona, dostępne końcówki: prosta i zagięta, z nitinolowym rdzeniem odpornym na załamania, w części dystalnej pokryty tworzywem zmniejszającym tarcie i ułatwiającym wymianę narzędzi, izolowany elektrycznie, dwukolorowy, zapewniający możliwość kontroli ruchu i położenia.</t>
  </si>
  <si>
    <t>Sfinkterotom obrotowy jednorazowego użytku, z niezależnymi kanałami dla prowadnika i podawania kontrastu, średnica: 7,0 - 5,5 Fr, dł. robocza: 200 cm, dł. cięciwy tnącej: 20 i 30 mm, nos: 5 mm, średnica noska do wyboru: 3,9 mm, 4,4 mm, 4,9 mm.</t>
  </si>
  <si>
    <t>Dwukanałowa szczotka cytologiczna z cieniującą końcówką i systemem pomiaru odległości, średnica katateru: 8 Fr, średnica szczoteczki: 2,1 mm, zalecany prowadnik: 0,035".</t>
  </si>
  <si>
    <t>Koszyk trapezoidalny w stalowym pancerzu do ekstrakcji złogów z funkcją awaryjnej litotrypsji, z zabezpieczeniem przed uwięźnięciem złogu wewnątrz kosza, współpracuje z prowadnikiem o średnicy: 0,035”, min. średnica kanału roboczego: 3,2 mm, wymagane rozmiary kosza: 1,5 x 3, 2 x 4 cm 2,5 x 5 i 3 x 6 cm.</t>
  </si>
  <si>
    <t>Papillotom igłowy - trójkanałowy, długość igły: 4 - 6 mm, średnica zewnętrzna: 7,0 - 5,5 Fr, średnica końcówki: 4,8 Fr, zalecany prowadnik: 0,035".</t>
  </si>
  <si>
    <t xml:space="preserve">Zestawy do opaskowania żylaków przełyku zawiera 6 - 8 podwiązek wykonanych z materiału hypoalergicznego (nie zawiera latexu), głowica wyposażona w metalową prowadnicę i zawór zwrotny z wejściem do podłączenia giętkiego drenu z przeznaczeniem do irygacji miejsca obliteracji, zestaw z mechaniczną i dźwiękową sygnalizacją momentu uwolnienia każdej podwiązki. Przystosowany do współpracy z endoskopami o średnicy: 8,5 - 11,5 mm. </t>
  </si>
  <si>
    <t>Zestaw zawierający 6 opasek wykonanych z materiału hypoalergicznego, podwiązki zamontowane w sposób nieograniczający pola widzenia, wyposażony w port, przeznaczony do irygacji miejsca obliteracji, dźwiękowa sygnalizacja momentu uwolnienia opaski, pętla przystosowana do zimnej i gorącej polipektomii z plecionego drutu w rozmiarze 25 mm o kształcie heksagonalnym, próbnik na materiał do badania histopatologicznego, możliwość stosowania narzędzi do hemostazy bez konieczności demontażu zestawu, dostępny w dwóch wersjach: dla endoskopu diagnostycznego oraz dla endoskopu terapeutycznego.</t>
  </si>
  <si>
    <t xml:space="preserve">  Zestaw do przezskórnej endoskopowej gastrostomii w wersji „Pull”, w rozmiarach: 20 Fr (6,67 mm) i 24 Fr (8 mm),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pean zakrzywiony (2 zestawy w opakowaniu).                                                                                      </t>
  </si>
  <si>
    <t>Zestawy do protezowania dróg żółciowych z protezą typu Amsterdam wykonaną z materiału zapewniającego przedłużoną drożność, fabrycznie zmontowany, zawiera cewnik prowadzący, cewnik popychający oraz protezę zamocowaną w sposób umożliwiający korektę jej położenia zarówno w przód jak i w tył, współpracuje z prowadnikiem o średnicy: 0,035”. Dostępne długości protez: 5, 7, 10, 12 i 15 cm, średnice protez: 7 - 8,5 - 10 i 11,5 Fr.</t>
  </si>
  <si>
    <t>Polimerowa proteza: 1 - cienkościenna do drenażu dróg żółciowych, z endoskopowym znacznikiem od strony XII-cy, w dwóch wersjach, centralnie gięta i z zagięciem XII-czym, o śr. 7 Fr  (o śr. wew.: 1,7 mm), 8,5 Fr (o śr. wew.: 2,1 mm) i 10 Fr (o śr. wew.: 2,3 mm) 2 - cienkościenna do drenażu dróg żółciowych, z endoskopowym znacznikiem od strony XII-cy, w kształcie podwójnego pigtail, o śr. 7 Fr (o śr. wew.: 1,7 mm) i 10 Fr (o śr. wew.: 2,3 mm).</t>
  </si>
  <si>
    <t xml:space="preserve">Zestaw do drenażu nosowo – żółciowego, w zestawie: cewnik drenujący, rurka nosowa i złącze. Cewnik drenujący w dystalnej części (35 cm) wykonany z miękkiego, biokompatybilnego tworzywa widocznego w RTG, odpornego na okluzję (mięknącego pod wpływem temperatury ciała pacjenta). Dystalne 5 cm cewnika pokryte powłoką redukującą opory podczas wprowadzania, z zagięciem typu pigtail o śr.: 18 mm (w obrębie zagięcia 8 otworów drenujących), dł.: 250 cm, śr.: 6, 7,5 i 8,5 mm.              </t>
  </si>
  <si>
    <t>Cewnik do ERCP dwu lub trzykanałowy do wyboru, długość: 210 cm i średnica: od 5 Fr, końcówka prosta lub zakrzywiona.</t>
  </si>
  <si>
    <t xml:space="preserve">Klipsy hemostatyczne jednorazowego użytku, z klipsem załadowanym do zestawu, szerokość rozwarcia ramion klipsa: 11 mm z możliwością kilkakrotnego otwarcia i zamknięcia ramion klipsa przed całkowitym uwolnieniem, dostępne w długościach pozwalających na stosowanie w gastro i kolonoskopie, min. średnica kanału roboczego: 2,8 mm. </t>
  </si>
  <si>
    <t xml:space="preserve">Szczypce biopsyjne jednorazowego użytku, długość robocza: 160 i 240 cm, średnica szczęk: 1,8 mm, 2,2 mm, 2,4 mm, 2,8 mm. Łyżeczki z podwójnymi otworami w szczękach oraz z ząbkami na obwodzie, konstrukcja mechanizmu szczęk zapewnia możliwość wykonywania biopsji stycznych, z systemem cięgieł umożliwiającym otwarcie szczypiec zawsze, przy każdym zagięciu, sztywny odcinek dystalny, zapewnia możliwość łatwiejszego pokonywania zagiętych odcinków kanału biopsyjnego endoskopu. Pancerz szczypiec pokryty jest tworzywem sztucznym i w zależności od długości narzędzia posiada inny kolor. Dodatkowo na całej długości szczypce pokryte są substancją ograniczającą tarcie wewnątrz kanału biopsyjnego. Szczypce wyposażone są w system trzech markerów określających położenie narzędzia wewnątrz endoskopu i sygnalizujących zbliżający się moment wyjścia szczypiec z kanału roboczego. Dwie wersje do wyboru przez użytkownika: z igłą i bez igły, trzy rozmiary łyżeczek biopsyjnych (okrągłe, elipsoidalne oraz pogłebione), współpracujące z kanałem roboczym: od 2,0 mm do 3,2 mm. </t>
  </si>
  <si>
    <t>Jednorazowe igły do ostrzykiwania, w teflonowej osłonce odpornej na załamania, wyposażone w mechanizm pozwalający na regulację długości wysuwania igły oraz jej blokadę w wybranej pozycji, średnica ostrza igły: 21 - 23 G, długość ostrza: 4 - 6 mm, długość całkowita: 240 cm, dodatkowa osłonka umieszczona w części proksymalnej igły zabezpieczająca przed uszkodzeniem kanału roboczego endoskopu. Wewnątrzny kateter o przekroju gwiazdy.</t>
  </si>
  <si>
    <t>Balony do poszerzania zwężeń przełyku o zmiennej średnicy regulowanej ciśnieniem cieczy wewnątrz balonu - trójstopniowy (mocowany na drucie), z zaokrąglonymi końcami pozwalającymi na obserwację miejsca dylatacji poprzez ścianę balonu, dł. balonu: 8 cm, dostępne zakresy średnic balonu: 6 – 8, 8 – 10, 10 – 12, 12 – 15, 15 – 18 i 18 – 20 mm, kateter o średnicy: 6 Fr i długości: 180 cm, cewnik zawiera fluoroscencyjną metkę z jednoznaczną informacją o średnicach i odpowiadajacym im ciśnieniu, wszystkie średnice balonów współpracują z kanałem roboczym endoskopu o śr.: 2,8 mm. Zakres podawanego ciśnienia w balonach: od 3 - 10 ATM.</t>
  </si>
  <si>
    <t xml:space="preserve">Balony do poszerzania zwężeń przełyku i odźwiernika (z prowadnikiem) o zmiennej średnicy regulowanej ciśnieniem cieczy wewnątrz balonu - trójstopniowy, z zaokrąglonymi końcami pozwalającymi na obserwację miejsca dylatacji poprzez ścianę balonu oraz z dodatkowym kanałem na prowadnik, dł. balonu: 5,5 cm, dostępne zakresy średnic balonu: 6 – 8, 8 – 10, 10 – 12, 12 – 15, 15 – 18 i 18 – 20 mm, kateter o średnicy: 7,5 Fr i długości: 180 cm, cewnik zawiera fluoroscencyjną metkę z jednoznaczną informacją o średnicach i odpowiadajacym im ciśnieniu, wszystkie średnice balonów współpracują z kanałem roboczym endoskopu o śr.: 2,8 mm. </t>
  </si>
  <si>
    <t>Ciśnieniowe jednorazowe balony długości: 320 cm do poszerzeń zwężeń w jelicie, średnica: 14 - 18 mm, długość: 8 cm.</t>
  </si>
  <si>
    <t>Igła do tamowania krwawień średnia: 25 G, długość: 320 cm.</t>
  </si>
  <si>
    <t>Popychacz protez: 5 Fr, 7 Fr i długości: 320 cm.</t>
  </si>
  <si>
    <t xml:space="preserve"> Jednofazowy zestaw (cewnik i popychacz): 8,5 - 10 Fr do wprowadzania protez do dróg żółciowych: 320 cm (+/- 20 cm), cewnik prowadzący posiada marker RTG na 2 cm (+/- 0,5 cm) od jego końca.</t>
  </si>
  <si>
    <t>Mechaniczne jednorazowe poszerzadła do dróg żółciowych, temperowane: 7 Fr i długości: 275 cm.</t>
  </si>
  <si>
    <t xml:space="preserve">Ciśnieniowe jednorazowe balony długości: 320 cm do poszerzeń zwężeń w drogach żółciowych, średnica: 4 - 6 mm, 8 - 10 m. </t>
  </si>
  <si>
    <t xml:space="preserve">Balon 6,6 Fr i długości: 275 cm do usuwania złogów z dróg żółciowych. Balon dostosowuje średnicę podczas rozprężania jedną strzykawką z podziałką o pojemności do 8,5 mm, 12 mm, 15 mm bez konieczności ciągłego wymieniania strzykawek na kolejną o innej objętości.  </t>
  </si>
  <si>
    <t>Dwukanałowy cewnik - atraumatyczny, długość: 320 cm, kompatybilny z prowadnikiem: 0,035 cala.</t>
  </si>
  <si>
    <t>Dwukanałowy papilotom igłowy - atraumatyczny, igła tnąca: 7 mm.</t>
  </si>
  <si>
    <t>Dwukanałowy papilotom - atraumatyczny, długość: 320 cm, cięciwa tnąca: 25 mm, monofilament.</t>
  </si>
  <si>
    <t xml:space="preserve">Prowadnice do dróg żółciowych / trzustkowych z hydrofilną 4 - 5 cm końcówką. Średnice: 0,035 cala o minimalnej długości: 590 cm. </t>
  </si>
  <si>
    <t xml:space="preserve">Nóż igłowy do cystoenterostomii, z prowadnikiem: 0,038" w osłonce izolacyjnej: 5 Fr. Cystotom dwustopniowy z koagulacją na cewniku do średnicy: 10 Fr. </t>
  </si>
  <si>
    <t>Zestaw duetta multi-band mucosectomy do endoskopów średnicy: 9,5 - 13 mm lub 11 - 14 mm, średnicy: 5 - 7 Fr.</t>
  </si>
  <si>
    <t>Mechaniczne jednorazowe poszerzadła do dróg żółciowych, temperowane: 5 / 7 / 8,5 / 10 Fr.</t>
  </si>
  <si>
    <t xml:space="preserve">Dwusystemowy jednofazowy zestaw ( cewnik i popychacz): 8,5 - 10 Fr do wprowadzania protez do dróg żółciowych 160 cm (+ / - 20 cm), cewnik prowadzący posiada marker RTG na 2 cm (+ / -0,5 cm) od jego końca. Zestaw umożliwia kilkukrotne protezowanie bez konieczności usuwania prowadnika z dróg. </t>
  </si>
  <si>
    <t>Ciśnieniowe jednorazowe balony do poszerzeń zwężeń przełykowych / jelitowych, dł.: 5,5 - 8 cm, balony z regulacją w trzech średnicach w przedziale: 8 - 20 mm, możliwość użycia prowadnika, napełnianie i opróżnianie na obu końcach balonów.</t>
  </si>
  <si>
    <t xml:space="preserve">Ciśnieniowe jednorazowe balony do poszerzeń zwężeń w drogach żółciowych, średnica: 4 - 6 mm, 8 - 10 m, napełnianie i opróżnianie na obu końcach balonów. </t>
  </si>
  <si>
    <t>Protezy proste dróg żółciowych, doskonale widoczne w zakontrastowanym polu w trakcie RTG, miękkie, atraumatyczne z możliwością utrzymania protez w organizmie powyżej trzech miesięcy lub według indywidualnych wskazań lekarza.</t>
  </si>
  <si>
    <t>Prowadnica metalowa, śr.: 0,035-0,038 cala, maksymalna długość: 200 - 250 cm, 5 - 9 cm końcówka giętka (oliwka), sztywny początek i środek prowadnika.</t>
  </si>
  <si>
    <t>Szczotki cytologiczne do dróg żółciowych, dwukanałowe do prowadnika: 0,035 cala, śr. szczotki: 1,5 - 3 mm.</t>
  </si>
  <si>
    <t xml:space="preserve">Prowadnice do dróg żółciowych / trzustkowych z hydrofilną 4 - 5 cm końcówką. Średnice: 0,035 - 0,025 cala, o minimalnej długości: 450 cm ( +/- 30 cm).  </t>
  </si>
  <si>
    <t>Prowadnice do dróg żółciowych / trzustkowych z hydrofilną 5 cm końcówką. Średnice: 0,035 / 0,025  cala. Proste / zagięte o minimalnej długości: 450 cm ( +/- 30 cm).</t>
  </si>
  <si>
    <t>7 FR zbrojona koszulka - dwupalczasta, klipsownica do krwawień endoskopowych jednorazowa, o długości: 230 cm, 16 mm rozwarcie, mikro ząbki na końcach, rotacja: 360 stopni.</t>
  </si>
  <si>
    <t>Trójkanałowy / dwukanałowy papilotom do wyboru - igłowy / cięciwowy z regulacją i markerami.</t>
  </si>
  <si>
    <t>Hemospray - urządzenie do mechanicznego tamowania krwawień w układzie pokarmowym. Zestaw gotowy do użycia. Rękojeść z proszkiem - hemostatykiem podawanym ciśnieniowo przez cewnik o średnicy: 7 Fr i 10 Fr. Długości narzędzia: 220 - 230 cm.</t>
  </si>
  <si>
    <t xml:space="preserve">Balon 6,6 Fr do usuwania złogów z dróg żółciowych. Balon dostosowuje średnicę podczas rozprężania jedną strzykawką z podziałką o pojemności; do 8,5 mm, 12 mm, 15 mm, 20 mm bez konieczności ciągłego wymieniania strzykawek na kolejną o innej objętości. Kontrast podawany nad lub pod balonem, z portem bocznym na 6 cm od początku noska w kanale prowadnika, widoczny w RTG. Balon zapewnia użycie dwóch prowadników jednocześnie w czasie zabiegu podczas szukania drogi drenażu. </t>
  </si>
  <si>
    <t>Trójkanałowy papilotom z owalnym końcem - atraumatyczny, cięciwa tnąca: 25 mm, monofilament z opcją protekcji lub z fabrycznie założonym prowadnikiem.</t>
  </si>
  <si>
    <t>Czterokomorowa pułapka na polipy, opakowanie zawiera 25 szt.</t>
  </si>
  <si>
    <t xml:space="preserve">Aspirator igłowy i grasper do opróżniania balonu żołądkowego: jednorazowy endoskopowy aspirator igłowy dedykowany do nakłucia balonu wewnątrz żołądkowego i usunięcia wypełniającego go roztworu soli za pomocą standardowego odsysacza. </t>
  </si>
  <si>
    <t xml:space="preserve">Coile naczyniowe typu Tornado z mikro włoskami hemostatycznymi, średnica: 0,035". Długość coila przed inplantacją / średnica zwiniętego coila po inplantacji:                 2,6  cm / 4-3 mm,                                                                                                                                                                                                                                                                                                            4,1  cm / 5-3 mm,                                                                                                                                                                                                                                                                                                                                    5,8  cm / 6-3 mm,                                                                                         8,0  cm / 7-3 mm,                                                                                        8,0  cm / 8-4 mm,                                                                                                                                                                                                                       14,0  cm / 10-3 mm,                                                                                        12,5  cm / 10-4 mm,                                                                                   12,5  cm / 10-5 mm.          </t>
  </si>
  <si>
    <t>Samorozprężalna proteza nitinolowa skracająca się po uwolnieniu, niepokrywana i pokrywana w całości lub częściowo silikonem od zewnątrz i wewnątrz. Markery RTG widoczne na zestawie wprowadzającym określające długość protezy po rozprężeniu plus markery na końcach protezy. Zestaw wprowadzający o średnicy: 8 - 10 Fr i 20 - 27 Fr,  giętki, przezroczysty, zbrojony wewnętrznie. Proteza uwalniana całkowicie jedną ręką z rękojeścią pistoletową, umożliwiająca wielokrotne rozkładanie i zamykanie protezy w stopniu maksymalnym na każdym etapie zabiegu w celu jej umiejscowienia. Blokada zabezpieczenie przed wypadnięciem protezy, dodatkowo pętla do repozycji stentu na jej końcu. Kształt protez dwukielichowy - poszerzony na obu końcach. Średnice protez: 9 mm, 11 mm, 23 mm, 25 mm, 27 mm, 30 mm w miejscu fiksacji oraz 8 mm, 10 mm, 18 mm, 20 mm, 22 mm, 25 mm w miejscu zwężenia. Długość protez: 4, 6, 8, 9, 10, 12 - 12,5, 15 cm.</t>
  </si>
  <si>
    <t xml:space="preserve">Balon wewnątrz-żołądkowy do leczenia otyłości, pojedynczy balon przeznaczony do terapii otyłości u pacjentów ze wskaźnikiem masy ciała BMI ≥ 27, balon wypełniany roztworem soli fizjologicznej, brak wymogu dodawania błękitu metylowego do roztworu soli fizjologicznej, brak wymogu wprowadzania środka nawilżającego pod osłonę balonu, bezpieczeństwo stosowania poparte certyfikatem F.D.A., możliwość napełnienia balonu w zakresie od 400 cm3 do 700 cm3, balon wykonany z silikonu, kształt po napełnieniu: kula, zawór widoczny w badaniu RTG, balon wyposażony w samouszczelniający się zawór, niezawierający metalowych elementów, balon nie posiadający po napełnieniu elementów konstrukcyjnych penetrujących do jego wnętrza na głębokość większą niż 2 cm, ani nie wystających na jego zewnątrz, balon nie zawierający latexu, maksymalny czas implantacji balonu objęty gwarancją: 6 miesięcy, zestaw wyposażony w system do napełniania, silikonowy cewnik zakładający balon o średnicy zewnętrznej: 6,5 mm wyposażony w: znaczniki długości, metalowy prowadnik usztywniający, przyłącze systemu wypełniającego Luer-Lock. </t>
  </si>
  <si>
    <t xml:space="preserve">Balon wewnątrz-żołądkowy do leczenia otyłości o zwiekszonej wytrzymałości ścian, wydłużonej możliwości utrzymania w żołądku, przeznaczony do terapii otyłości u pacjentów ze wskaźnikiem masy ciała BMI ≥ 27. Ponad 7 warstw silikonu o wysokiej gęstości, balon orbitalny wykonany z 7 warstw najwyższej jakości silikonu medycznego, dzięki czemu może z łatwością wytrzymać płyny trawienne i kwas żołądkowy w ciągu 12 miesięcy, balon wypełniany roztworem soli fizjologicznej, brak wymogu dodawania błękitu metylowego do roztworu soli fizjologicznej, brak wymogu wprowadzania środka nawilżającego pod osłonę balonu, bezpieczeństwo stosowania poparte certyfikatem F.D.A., możliwość napełnienia balonu w zakresie od 400 cm3 do 700 cm3, balon wykonany z silikonu, kształt po napełnieniu: kula, zawór widoczny w badaniu RTG, balon wyposażony w samouszczelniający się zawór, niezawierający metalowych elementów, balon nie posiadający po napełnieniu elementów konstrukcyjnych penetrujących do jego wnętrza na głębokość większą niż 2 cm, ani nie wystających na jego zewnątrz, balon nie zawierający latexu, maksymalny czas implantacji balonu objęty gwarancją: 12 miesięcy, zestaw wyposażony w system do napełniania, silikonowy cewnik zakładający balon o średnicy zewnętrznej: 6,5 mm wyposażony w: znaczniki długości, metalowy prowadnik usztywniający, przyłącze systemu wypełniającego Luer-Lock. </t>
  </si>
  <si>
    <t>Nóż elektrochirurgiczny do endoskopowej resekcji śluzówki z portem wodnym do podstrzykiwania, posiada kopulaste zakończenie. Nóż można stosować wysunięty (1,5 mm) lub schowany (0,1 mm) do oznaczania, hemostazy, rozwarstwiania, cięcia. Długość robocza narzędzia: 2300 mm, kompatybilne z kanałem: 2,8 mm. Średnica ostrza wynosi: 0,4 mm, a kopulastego zakończenia: 0,65 mm. Osłona na części dystalnej posiada markery endoskopowe w tym ostatni - ceramiczny, zaokrąglony brzeg. 1 szt. w opakowaniu.</t>
  </si>
  <si>
    <t>Pętla elektrochirurgiczna monofilamentna do polipektomii, średnica pętli: 10-15 lub 25 mm, średnica drutu: 0,3 mm, średnica części wprowadzanej do endoskopu: 2,3 mm, minimalna średnica kanału roboczego: 2,8 mm, długość narzędzia: 2300 mm, dostarczane w sterylnych pakietach. 10 szt. w opakowaniu.</t>
  </si>
  <si>
    <t>Jednorazowe narzędzie służące do zapobiegania lub opanowania krwawienia po usunięciu uszypułowionych polipów, narzędzie składa się z wstępnie zmontowanych uchwytu, osłonki, rurki osłonowej i odłączalnej pętli nylonowej, długość narzędzia: 2300 mm, średnica pętli: 30 mm, maksymalna średnica części wprowadzanej do endoskopu: 2,6 mm, minimalna średnica kanału roboczego endoskopu: 2,8 mm. W opakowaniu 5 szt. oddzielnie zapakowanych w sterylne pakiety gotowych do użycia narzędzi.</t>
  </si>
  <si>
    <t>Jednorazowe nasadki na końcówkę endoskopu, miękkie, proste, z otworkiem bocznym, odległość od końcówki endoskopu: 4 mm, pasują do posiadanych endoskopów. 10 szt. w opakowaniu.</t>
  </si>
  <si>
    <t>Szczypce biopsyjne kolonoskopowe, jednorazowego użytku, łyżeczki owalne z zębami lub bez, z okienkiem, z igłą lub bez igły, do biobsji stycznej minimalna średnica kanału roboczego: 3,7 mm, długość narzędzia: 230 cm. 5 szt. w opakowaniu.</t>
  </si>
  <si>
    <t>Szczypce biopsyjne jednorazowego użytku, łyżeczki owalne z ząbkami lub bez, z okienkiem, z igłą mocującą lub bez igły, łyżeczki uchylne do biopsji stycznych, łyżeczki wykonane ze stali nierdzewnej o dwustopniowym ścięciu, teflonowa osłonka bezpieczna dla kanałów biopsyjnych endoskopów, długość narzędzia: 1550 lub 2300 mm, maksymalna średnica części wprowadzenej do endoskopu: 1,9 - 2,45 mm, minimalna średnica kanału roboczego: 2,8 mm. W opakowaniu 20 szt. oddzielnie zapakowanych w sterylne pakiety szczypiec, sterylizowane metodą napromieniowania promieniami gamma.</t>
  </si>
  <si>
    <t xml:space="preserve">Jednorazowa igła iniekcyjna enteroskopowa do ostrzykiwania i hemostazy, długość robocza narzędzia: 2700 mm, długość igły: 4 mm, średnica igły: 23 G, kąt ścięcia ostrza igły: 30 stopni optymalny do tkanki dolnego odcinka przewodu pokarmowego, maksymalna średnica części wprowadzanej do endoskopu: 2,5 mm, minimalna średnica kanału roboczego: 2,8 mm, 5 szt. w oddzielnych sterylnych pakietach.  Igły posiadają usztywnioną osłonkę zabezpieczającą przed przekłuciem kanału, blokada z dobrze słyszalnym kliknięciem informuje o całkowitym schowaniu ostrza igły do osłonki, posiada port do podawania leków. </t>
  </si>
  <si>
    <t>Klipsy jednorazowe, długość ramion klipsa: 7,5 mm, kąt rozwarcia ramion: 90 lub 135 stopni, zakończenie klipsa nasadką teflonową umożliwiającą osadzenie go na stożku cięgna klipsownicy. 40 szt. w opakowaniu.</t>
  </si>
  <si>
    <t>Trójkanałowy papilotom wielorazowego użytku o zakrzywionym nosku, posiada 3 oddzielne kanały: na prowadnicę, cięciwę i do iniekcji środka kontrastującego, długość końcówki dystalnej: 3 mm, średnica końcówki dystalnej: 4,5 Fr, długość cięciwy: 20 mm, długość narzędzia: 1950 mm, maksymalna średnica części wprowadzanej do endoskopu: 2,5 mm, minimalna średnica kanału roboczego: 2,8 mm, na końcówce dystalnej znajduje się system dwukolorowych znaczników ułatwiających ustawienie noża i ocenę odległości w obrazie endoskopowym: 3 zielone znaczniki (proksymalny, środkowy i dystalny) i 1 niebieski znacznik o szerokości 8 mm, końcówka dystalna widoczna we fluoroskopii, dostarczany z umieszczonym w części dystalnej narzędzia zagiętym mandrynem zapewniającym stabilność, narzędzie zdatne do sterylizacji w autoklawie, w zestawie 2 papilotomy i 2 zatyczki uszczelniające, kompatybilny z wielorazowym uchwytem  (sprzedawany oddzielnie), maksymalna średnica kompatybilnej prowadnicy: 0,035'' (0,89 mm).</t>
  </si>
  <si>
    <t>Proteza trzustkowa, S-kształtna, 10 Fr, dł.: 6, 8, 10, 12 cm, minimalna średnica kanału roboczego: 3,7 mm.</t>
  </si>
  <si>
    <t>Proteza trzustkowa, S-kształtna, 8,5 Fr, dł.: 6, 8, 10, 12 cm, minimalna średnica kanału roboczego: 3,2 mm.</t>
  </si>
  <si>
    <t>Proteza trzustkowa, S-kształtna, 7 Fr, dł.: 6, 8, 10, 12 cm, minimalna średnica kanału roboczego: 2,8 mm.</t>
  </si>
  <si>
    <t>Proteza plastikowa dróg żółciowych wykonana z EVA o optymalnej sztywności i giętkości, średnica: 7, 8,5, 10 Fr, odległość między listkami: 5 do 18 cm co 1cm, doskonała widoczność we fluoroskopii, niebieski kolor protezy dla doskonałej widoczności w endoskopowym polu widzenia, 1 szt. w opakowaniu.</t>
  </si>
  <si>
    <t>Jednorazowa proteza samorozprężalna do dróg żółciowych pokryta silikonem na całej długości. Kształt typu "diabolo". Średnica protezy: 12, 14, 16 mm. Średnica kołnierzy: 24 - 26 mm, długość robocza: 20 - 30 mm, długość całkowita: 30 - 40 mm, od strony żołądka posiada lasso do repozycjonowania, długość aplikatora: 180 cm, średnica aplikatora: 3,4 mm (10,2 Fr), 12 złotych znaczników: po 4 na kołnierzach, 4 w części środkowej, z systemem kontroli punktu, po przekroczeniu, którego nie można wycofać protezy do aplikatora: znacznik radiologiczny i graficzny na aplikatorze. 1 szt. w opakowaniu.</t>
  </si>
  <si>
    <t>Proteza samorozprężalna do dróg żółciowych, niepowlekana, posiada po 5 markerów fluoroskopowych na obu końcach, wszystkie zakończenia pierścieni są zaokrąglone, nie skraca się po rozprężeniu, średnica: 8 lub 10 mm, długość: 40, 60, 80, 100 mm, aplikator: 7,5 Fr, dł. robocza: 1900 mm, do kanału: 3,2 mm.</t>
  </si>
  <si>
    <t>Proteza do dróg żółciowych - samorozprężalna, pokrywana silikonem, w silikonowej powłoce znajdują się otwory umożliwiające odpływ żółci, wykonana z nitinolu. Posiada kołnierze zapobiegające migracji i 1 lasso do usuwania, wykonane z polipropylenu. Lasso posiada złoty znacznik radiologiczny. Długość całkowita protezy: 40, 60, 80, 100 mm, średnica: 8 lub 10 mm, średnica kołnierza: 11,5 mm. Aplikator o długości: 180 cm i średnicy: 8 Fr (2,66 mm). Proteza kompatybilna z prowadnicą: 0,035 cala, posiada 12 złotych znaczników: po 4 na kołnierzach, 4 w części środkowej, proteza usuwalna, posiada podwójny system kontroli punktu, po przekroczeniu którego nie można wycofać protezy do aplikatora: znacznik radiologiczny i graficzny na aplikatorze, 1 szt. w opakowaniu.</t>
  </si>
  <si>
    <t>Pokrywana proteza samorozprężalna do dróg żółciowych wykonana z nitinolu X-Suit NIR, wycinana laserowo, dzięki czemu nie ulega skracaniu, średnica protezy: 10 mm, długość protezy: 40, 60, 80, 100 mm, długość narzędzia: 1900 mm, minimalna średnica kanału roboczego: 3,2 mm, średnica aplikatora: 7,5 Fr, maksymalna średnica prowadnika: 0,035'', posiada żółty znacznik endoskopowy pozwalający na zlokalizowanie proksymalnego końca protezy, wewnątrz proteza pokrywana jest silikonem, na zewnątrz poliuretanem, na każdym z kołnierzy znajduje się po 5 znaczników wykonanych z tantalu widocznych we fluoroskopii.</t>
  </si>
  <si>
    <t>Samorozprężalne stenty dróg żółciowych, pokrywane lub niepokrywane, o dł.: 40, 60, 80, 100 mm i śr.: 10 mm, znaczniki RTG na końcach i w części środkowej protezy, protezy usuwalne, pokrywane o dł.: 40, 60, 80, 100 mm z dwoma lassami (jedno do repozycji protezy, drugie ze złotym znacznikiem do usuwania) i systemem atymigracyjnym (4 listki zabezpieczające) i znacznikami na końcach i części środkowej protezy.</t>
  </si>
  <si>
    <t>Zestaw do wprowadzania protez średnicy: 8,5 lub 10Fr, wstępnie złożony, zawierający: razem złożone i pakowane 1 cewnik teflonowy wprowadzający (wielorazowego użytku) i 1 popychacz (wielorazowego użytku), długość robocza: 160 cm, do prowadnicy: 0,035'', minimalna średnica kanału roboczego: 3,2 - 3,7 mm, kompatybilny z protezami o średnicy: 8,5 lub 10 Fr.</t>
  </si>
  <si>
    <t>Cewnik popychający do protez średnicy: 7 Fr (wielorazowego użytku),  długość robocza: 1600 mm, minimalna średnica kanału roboczego: 2,8 mm, kompatybilny z protezami o średnicy: 7 Fr.</t>
  </si>
  <si>
    <t>Koszyk 4 - ramienny (o wymiarach 22 x 40 mm) do usuwania złogów z dróg żółciowych (wielorazowego użytku), drut koszyka twardy lub miękki lub koszyk 8-ramienny, długość narzędzia: 195 cm, minimalna średnica kanału roboczego: 2,8 mm, zintegrowany uchwyt, port do podania kontrastu.</t>
  </si>
  <si>
    <t>Jednorazowy balon trójkanałowy do usuwania złogów z dróg żółciowych, balon można napompować do 3 średnic: 8,5 mm, 11,5 mm, 15 mm, narzędzie ma możliwość podania kontrastu powyżej lub poniżej balonu, na końcu dystalnym i proksymalnym balonu znajduje się po 1 znaczniku widocznym w promieniach RTG, narzędzie posiada zwężaną końcówkę ułatwiającą przejście przez zwężenia, maksymalna średnica części wprowadzanej do kanału roboczego endoskopu: 2,7 mm, długość narzędzia: 1900 mm, kompatybilna prowadnica: 0,035'' lub mniejsza, narzędzie wprowadzane jest po prowadnicy na całej jego długości (over-the-wire), minimalna średnica kanału roboczego: 2,8 mm, w zestawie 3 odpowiednio skalibrowane strzykawki do napełniania balonu do wybranej średnicy, narzędzie dostarczane jest z umieszczonym w części dystalnej narzędzia mandrynem zapewniającym stabilność oraz nieprzepuszczającą światło osłonką na balon, 1 szt. w opakowaniu.</t>
  </si>
  <si>
    <t>Prowadnica jednorazowego użytku, średnica: 0,035'', długość robocza: 4500 mm, giętka, prosta lub zakrzywiona końcówka pokryta powłoką hydrofilną o długości: 70 mm widoczna w promieniach RTG, posiada znaczniki na różnych długościach końcówki dystalnej: 50 mm - 70 mm zielony znacznik, 80 mm - 90 mm znacznik spiralny, 90 mm - 400 mm znacznik X, specjalny rdzeń wykonany z nitynolu pozwala przenieść moment obrotowy od końca proksymalnego prowadnicy do jej końca dystalnego w stosunku 1:1, fluorowa powłoka zmniejsza tarcie przy przechodzeniu przez przewody żółciowe, dwa rodzaje sztywności.</t>
  </si>
  <si>
    <t xml:space="preserve"> Prowadnica jednorazowego użytku, średnica: 0,025'' długość robocza: 4500 mm, giętka, prosta lub zakrzywiona końcówka pokryta powłoką hydrofilną o długości: 70 mm widoczna w promieniach RTG, posiada znaczniki na różnych długościach końcówki dystalnej: 50 mm - 70 mm zielony znacznik, 80 mm - 90 mm znacznik spiralny, 90 mm - 400 mm znacznik X, specjalny rdzeń wykonany z nitynolu pozwala przenieść moment obrotowy od końca proksymalnego prowadnicy do jej końca dystalnego w stosunku 1:1, fluorowa powłoka zmniejsza tarcie przy przechodzeniu przez przewody żółciowe, dwa rodzaje sztywności.</t>
  </si>
  <si>
    <t>Papilotom trójkanałowy (jednorazowego użytku) oddzielne kanały do prowadnicy: 0,035” i do podawania kontrastu, drut monofilamentny, izolowana cięciwa na długości: min. 10 mm, rozdzielona koszulka pozwalająca na niezależny ruch prowadnicy i noża tnącego, długość noska: 3 mm, cięciwa o długości: 20 mm, marker określający pozycję blokowania noża w kanale elewatorem endoskopu. Posiada zaczep typu C.</t>
  </si>
  <si>
    <t>Jednorazowy koszyk do usuwania złogów, małych kamieni i ciał obcych w obrębie przewodów żółciowych, typ 4 lub 8-drutowy, minimalna średnica endoskopu: 2,8 mm, szerokość rozłożonego koszyka: 22 lub 20 mm, długość robocza narzędzia: 1900 mm, zaokrąglona końcówka dystalna uławia wejście do przewodów żółciowych, posiada funkcję rotacji, narzędzie kompatybilne z litotryptorem awaryjnym, posiada port iniekcyjny, posiada zaczep C umożliwiający mocowanie do rękojeści endoskopu, dostarczany w sterylnym pakiecie, gotowy do użytku, 1 szt. w opakowaniu.</t>
  </si>
  <si>
    <t>Jednorazowy koszyk do usuwania złogów, małych kamieni i ciał obcych w obrębie przewodów żółciowych, typ 4 lub 8-drutowy, wykonany z miękkiego drutu,  minimalna średnica endoskopu: 3,7 mm, maksymalna średnica współpracującej prowadnicy: 0,035'' (0,89 mm), szerokość rozłożonego koszyka: 22 lub 20 mm, długość robocza narzędzia: 1900 mm, na końcówce dystalnej znajduje się specjalne oczko, które umożliwia wprowadzanie koszyka po prowadnicy, narzędzie kompatybilne z litotryptorem awaryjnym, posiada port iniekcyjny, posiada zaczep C umożliwiający mocowanie do rękojeści endoskopu, dostarczany w sterylnym pakiecie, gotowy do użytku, 1 szt. w opakowaniu.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</si>
</sst>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quot; zł&quot;"/>
    <numFmt numFmtId="165" formatCode="0&quot;.&quot;"/>
    <numFmt numFmtId="166" formatCode="#,##0.00&quot;     &quot;"/>
    <numFmt numFmtId="167" formatCode="&quot; &quot;#,##0.00&quot; &quot;[$zł-415]&quot; &quot;;&quot;-&quot;#,##0.00&quot; &quot;[$zł-415]&quot; &quot;;&quot; -&quot;00&quot; &quot;[$zł-415]&quot; &quot;;&quot; &quot;@&quot; &quot;"/>
    <numFmt numFmtId="168" formatCode="#,##0.00&quot; &quot;[$zł-415];[Red]&quot;-&quot;#,##0.00&quot; &quot;[$zł-415]"/>
    <numFmt numFmtId="169" formatCode="_-* #,##0.00\ [$zł-415]_-;\-* #,##0.00\ [$zł-415]_-;_-* &quot;-&quot;??\ [$zł-415]_-;_-@_-"/>
    <numFmt numFmtId="170" formatCode="#,##0.00\ &quot;zł&quot;"/>
    <numFmt numFmtId="171" formatCode="#,##0.00\ _z_ł"/>
  </numFmts>
  <fonts count="48">
    <font>
      <sz val="11"/>
      <color rgb="FF000000"/>
      <name val="Arial CE"/>
      <charset val="238"/>
    </font>
    <font>
      <i/>
      <sz val="11"/>
      <color rgb="FF7F7F7F"/>
      <name val="Calibri"/>
      <family val="2"/>
      <charset val="238"/>
      <scheme val="minor"/>
    </font>
    <font>
      <sz val="11"/>
      <color rgb="FF000000"/>
      <name val="Arial CE"/>
      <charset val="238"/>
    </font>
    <font>
      <b/>
      <i/>
      <sz val="16"/>
      <color rgb="FF000000"/>
      <name val="Arial CE"/>
      <charset val="238"/>
    </font>
    <font>
      <sz val="10"/>
      <color rgb="FF000000"/>
      <name val="Arial CE"/>
      <charset val="238"/>
    </font>
    <font>
      <b/>
      <i/>
      <u/>
      <sz val="11"/>
      <color rgb="FF000000"/>
      <name val="Arial CE"/>
      <charset val="238"/>
    </font>
    <font>
      <b/>
      <sz val="12"/>
      <color rgb="FF000000"/>
      <name val="Tahoma"/>
      <family val="2"/>
      <charset val="238"/>
    </font>
    <font>
      <sz val="10"/>
      <color rgb="FF000000"/>
      <name val="Tahoma"/>
      <family val="2"/>
      <charset val="238"/>
    </font>
    <font>
      <b/>
      <sz val="11"/>
      <color rgb="FF000000"/>
      <name val="Arial CE"/>
      <charset val="238"/>
    </font>
    <font>
      <b/>
      <sz val="10"/>
      <color rgb="FFFF0000"/>
      <name val="Tahoma"/>
      <family val="2"/>
      <charset val="238"/>
    </font>
    <font>
      <b/>
      <sz val="11"/>
      <color rgb="FF0000FF"/>
      <name val="Tahoma"/>
      <family val="2"/>
      <charset val="238"/>
    </font>
    <font>
      <b/>
      <sz val="10"/>
      <color rgb="FF000000"/>
      <name val="Tahoma"/>
      <family val="2"/>
      <charset val="238"/>
    </font>
    <font>
      <sz val="10"/>
      <color rgb="FFFF0000"/>
      <name val="Tahoma"/>
      <family val="2"/>
      <charset val="238"/>
    </font>
    <font>
      <b/>
      <sz val="9"/>
      <color rgb="FF000000"/>
      <name val="Tahoma"/>
      <family val="2"/>
      <charset val="238"/>
    </font>
    <font>
      <sz val="24"/>
      <color rgb="FF000000"/>
      <name val="Tahoma"/>
      <family val="2"/>
      <charset val="238"/>
    </font>
    <font>
      <b/>
      <sz val="10"/>
      <color rgb="FF0000FF"/>
      <name val="Tahoma"/>
      <family val="2"/>
      <charset val="238"/>
    </font>
    <font>
      <sz val="10"/>
      <color rgb="FF000000"/>
      <name val="Tahoma1"/>
      <charset val="238"/>
    </font>
    <font>
      <b/>
      <sz val="10"/>
      <color rgb="FF000000"/>
      <name val="Tahoma1"/>
      <charset val="238"/>
    </font>
    <font>
      <sz val="10"/>
      <color rgb="FF0000FF"/>
      <name val="Tahoma"/>
      <family val="2"/>
      <charset val="238"/>
    </font>
    <font>
      <sz val="10"/>
      <color rgb="FF000000"/>
      <name val="Arial1"/>
      <charset val="238"/>
    </font>
    <font>
      <sz val="11"/>
      <color theme="1"/>
      <name val="Arial CE"/>
      <family val="2"/>
      <charset val="238"/>
    </font>
    <font>
      <b/>
      <i/>
      <sz val="16"/>
      <color theme="1"/>
      <name val="Arial CE"/>
      <family val="2"/>
      <charset val="238"/>
    </font>
    <font>
      <sz val="10"/>
      <color theme="1"/>
      <name val="Arial CE"/>
      <family val="2"/>
      <charset val="238"/>
    </font>
    <font>
      <b/>
      <i/>
      <u/>
      <sz val="11"/>
      <color theme="1"/>
      <name val="Arial CE"/>
      <family val="2"/>
      <charset val="238"/>
    </font>
    <font>
      <sz val="10"/>
      <color theme="1"/>
      <name val="Tahoma"/>
      <family val="2"/>
      <charset val="238"/>
    </font>
    <font>
      <sz val="10"/>
      <name val="Tahoma"/>
      <family val="2"/>
      <charset val="238"/>
    </font>
    <font>
      <b/>
      <sz val="11"/>
      <name val="Tahoma"/>
      <family val="2"/>
      <charset val="238"/>
    </font>
    <font>
      <b/>
      <sz val="10"/>
      <name val="Tahoma"/>
      <family val="2"/>
      <charset val="238"/>
    </font>
    <font>
      <b/>
      <sz val="8"/>
      <color rgb="FFFF0000"/>
      <name val="Tahoma"/>
      <family val="2"/>
      <charset val="238"/>
    </font>
    <font>
      <sz val="10"/>
      <name val="Arial CE"/>
      <charset val="238"/>
    </font>
    <font>
      <sz val="11"/>
      <color rgb="FF000000"/>
      <name val="Tahoma"/>
      <family val="2"/>
      <charset val="238"/>
    </font>
    <font>
      <sz val="10"/>
      <color indexed="8"/>
      <name val="Arial"/>
      <family val="2"/>
      <charset val="238"/>
    </font>
    <font>
      <b/>
      <sz val="8"/>
      <color indexed="8"/>
      <name val="Tahoma"/>
      <family val="2"/>
      <charset val="238"/>
    </font>
    <font>
      <sz val="8"/>
      <color indexed="8"/>
      <name val="Tahoma"/>
      <family val="2"/>
      <charset val="238"/>
    </font>
    <font>
      <b/>
      <sz val="8"/>
      <color rgb="FF000000"/>
      <name val="Tahoma"/>
      <family val="2"/>
      <charset val="238"/>
    </font>
    <font>
      <sz val="8"/>
      <color theme="1"/>
      <name val="Tahoma"/>
      <family val="2"/>
      <charset val="238"/>
    </font>
    <font>
      <b/>
      <sz val="8"/>
      <color theme="1"/>
      <name val="Tahoma"/>
      <family val="2"/>
      <charset val="238"/>
    </font>
    <font>
      <sz val="8"/>
      <color rgb="FFFF0000"/>
      <name val="Tahoma"/>
      <family val="2"/>
      <charset val="238"/>
    </font>
    <font>
      <sz val="8"/>
      <name val="Tahoma"/>
      <family val="2"/>
      <charset val="238"/>
    </font>
    <font>
      <sz val="12"/>
      <name val="Arial"/>
      <family val="2"/>
      <charset val="238"/>
    </font>
    <font>
      <sz val="12"/>
      <color indexed="8"/>
      <name val="Arial"/>
      <family val="2"/>
      <charset val="238"/>
    </font>
    <font>
      <sz val="11"/>
      <color indexed="8"/>
      <name val="Arial CE"/>
    </font>
    <font>
      <b/>
      <sz val="12"/>
      <color indexed="8"/>
      <name val="Arial"/>
      <family val="2"/>
      <charset val="238"/>
    </font>
    <font>
      <b/>
      <sz val="12"/>
      <name val="Arial"/>
      <family val="2"/>
      <charset val="238"/>
    </font>
    <font>
      <sz val="10"/>
      <color indexed="8"/>
      <name val="Tahoma"/>
      <family val="2"/>
      <charset val="238"/>
    </font>
    <font>
      <b/>
      <sz val="10"/>
      <color theme="1"/>
      <name val="Tahoma"/>
      <family val="2"/>
      <charset val="238"/>
    </font>
    <font>
      <b/>
      <sz val="10"/>
      <color indexed="8"/>
      <name val="Tahoma"/>
      <family val="2"/>
      <charset val="238"/>
    </font>
    <font>
      <b/>
      <sz val="10"/>
      <color rgb="FF000000"/>
      <name val="Arial CE"/>
      <charset val="238"/>
    </font>
  </fonts>
  <fills count="11">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rgb="FFCCFFCC"/>
        <bgColor rgb="FFCCFFCC"/>
      </patternFill>
    </fill>
    <fill>
      <patternFill patternType="solid">
        <fgColor rgb="FFFFFF00"/>
        <bgColor rgb="FFCCFFFF"/>
      </patternFill>
    </fill>
    <fill>
      <patternFill patternType="solid">
        <fgColor indexed="65"/>
        <bgColor indexed="64"/>
      </patternFill>
    </fill>
    <fill>
      <patternFill patternType="solid">
        <fgColor rgb="FFCCFFCC"/>
        <bgColor rgb="FFCCFFFF"/>
      </patternFill>
    </fill>
    <fill>
      <patternFill patternType="solid">
        <fgColor rgb="FFFFFF00"/>
        <bgColor rgb="FFFFFF99"/>
      </patternFill>
    </fill>
    <fill>
      <patternFill patternType="solid">
        <fgColor rgb="FFFFFF00"/>
        <bgColor rgb="FFFFFFFF"/>
      </patternFill>
    </fill>
    <fill>
      <patternFill patternType="solid">
        <fgColor rgb="FFFFFF0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indexed="8"/>
      </right>
      <top/>
      <bottom style="thin">
        <color rgb="FF000000"/>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style="thin">
        <color rgb="FF000000"/>
      </top>
      <bottom/>
      <diagonal/>
    </border>
    <border>
      <left/>
      <right style="thin">
        <color indexed="64"/>
      </right>
      <top/>
      <bottom/>
      <diagonal/>
    </border>
    <border>
      <left style="thin">
        <color indexed="64"/>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thin">
        <color rgb="FF000000"/>
      </left>
      <right style="thin">
        <color rgb="FF000000"/>
      </right>
      <top style="thin">
        <color rgb="FF000000"/>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rgb="FF000000"/>
      </left>
      <right style="thin">
        <color indexed="8"/>
      </right>
      <top style="thin">
        <color rgb="FF000000"/>
      </top>
      <bottom/>
      <diagonal/>
    </border>
    <border>
      <left style="thin">
        <color rgb="FF000000"/>
      </left>
      <right style="thin">
        <color indexed="8"/>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s>
  <cellStyleXfs count="22">
    <xf numFmtId="0" fontId="0" fillId="0" borderId="0"/>
    <xf numFmtId="167" fontId="2" fillId="0" borderId="0" applyFont="0" applyFill="0" applyBorder="0" applyAlignment="0" applyProtection="0"/>
    <xf numFmtId="0" fontId="1" fillId="0" borderId="0" applyNumberForma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0" fontId="4" fillId="0" borderId="0" applyNumberFormat="0" applyBorder="0" applyProtection="0"/>
    <xf numFmtId="0" fontId="5" fillId="0" borderId="0" applyNumberFormat="0" applyBorder="0" applyProtection="0"/>
    <xf numFmtId="168" fontId="5" fillId="0" borderId="0" applyBorder="0" applyProtection="0"/>
    <xf numFmtId="0" fontId="20" fillId="0" borderId="0"/>
    <xf numFmtId="0" fontId="21" fillId="0" borderId="0">
      <alignment horizontal="center"/>
    </xf>
    <xf numFmtId="0" fontId="21" fillId="0" borderId="0">
      <alignment horizontal="center" textRotation="90"/>
    </xf>
    <xf numFmtId="0" fontId="22" fillId="0" borderId="0"/>
    <xf numFmtId="0" fontId="23" fillId="0" borderId="0"/>
    <xf numFmtId="168" fontId="23" fillId="0" borderId="0"/>
    <xf numFmtId="0" fontId="29" fillId="0" borderId="0"/>
    <xf numFmtId="0" fontId="31" fillId="0" borderId="0" applyNumberFormat="0" applyFill="0" applyBorder="0" applyProtection="0"/>
    <xf numFmtId="0" fontId="41" fillId="0" borderId="0" applyNumberFormat="0" applyFill="0" applyBorder="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cellStyleXfs>
  <cellXfs count="452">
    <xf numFmtId="0" fontId="0" fillId="0" borderId="0" xfId="0"/>
    <xf numFmtId="0" fontId="7" fillId="3" borderId="0" xfId="0" applyFont="1" applyFill="1" applyAlignment="1">
      <alignment vertical="center"/>
    </xf>
    <xf numFmtId="0" fontId="7" fillId="3" borderId="0" xfId="0" applyFont="1" applyFill="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horizontal="center" vertical="center" wrapText="1"/>
    </xf>
    <xf numFmtId="0" fontId="11" fillId="2" borderId="5" xfId="6" applyFont="1" applyFill="1" applyBorder="1" applyAlignment="1">
      <alignment horizontal="center" vertical="center" wrapText="1"/>
    </xf>
    <xf numFmtId="0" fontId="13" fillId="4" borderId="1" xfId="6" applyFont="1" applyFill="1" applyBorder="1" applyAlignment="1">
      <alignment horizontal="center" vertical="center" wrapText="1"/>
    </xf>
    <xf numFmtId="0" fontId="13" fillId="4" borderId="1" xfId="6"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7" fontId="7"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vertical="center" wrapText="1"/>
    </xf>
    <xf numFmtId="0" fontId="11" fillId="0" borderId="1" xfId="0" applyFont="1" applyFill="1" applyBorder="1" applyAlignment="1">
      <alignment horizontal="center" vertical="center" wrapText="1"/>
    </xf>
    <xf numFmtId="0" fontId="7" fillId="3" borderId="0" xfId="0" applyFont="1" applyFill="1" applyAlignment="1">
      <alignment horizontal="left" vertical="center" wrapText="1"/>
    </xf>
    <xf numFmtId="0" fontId="11" fillId="0" borderId="6"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8" fillId="0" borderId="1" xfId="0"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17" fillId="0" borderId="6" xfId="0" applyFont="1" applyBorder="1" applyAlignment="1">
      <alignment horizontal="center" vertical="center" wrapText="1"/>
    </xf>
    <xf numFmtId="167" fontId="7" fillId="3" borderId="3" xfId="1"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0" fillId="0" borderId="0" xfId="0" applyBorder="1"/>
    <xf numFmtId="0" fontId="25" fillId="0" borderId="0" xfId="0" applyFont="1" applyAlignment="1">
      <alignment horizontal="center"/>
    </xf>
    <xf numFmtId="0" fontId="26" fillId="0" borderId="0" xfId="0" applyFont="1" applyAlignment="1">
      <alignment horizontal="left"/>
    </xf>
    <xf numFmtId="0" fontId="25" fillId="0" borderId="0" xfId="0" applyFont="1"/>
    <xf numFmtId="0" fontId="25" fillId="6" borderId="0" xfId="0" applyFont="1" applyFill="1" applyAlignment="1">
      <alignment vertical="center"/>
    </xf>
    <xf numFmtId="0" fontId="27" fillId="0" borderId="0" xfId="0" applyFont="1" applyAlignment="1">
      <alignment horizontal="center"/>
    </xf>
    <xf numFmtId="0" fontId="27" fillId="0" borderId="0" xfId="0" applyFont="1"/>
    <xf numFmtId="0" fontId="26" fillId="0" borderId="0" xfId="0" applyFont="1"/>
    <xf numFmtId="0" fontId="26" fillId="0" borderId="0" xfId="0" applyFont="1" applyAlignment="1">
      <alignment horizontal="center"/>
    </xf>
    <xf numFmtId="0" fontId="28" fillId="0" borderId="0" xfId="2" applyNumberFormat="1" applyFont="1" applyFill="1" applyBorder="1" applyAlignment="1">
      <alignment vertical="center" wrapText="1"/>
    </xf>
    <xf numFmtId="0" fontId="25" fillId="6" borderId="0" xfId="0" applyFont="1" applyFill="1" applyAlignment="1">
      <alignment horizontal="center" vertical="center" wrapText="1"/>
    </xf>
    <xf numFmtId="0" fontId="7" fillId="0"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11" fillId="3" borderId="0" xfId="0" applyFont="1" applyFill="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3" borderId="0" xfId="0" applyFont="1" applyFill="1" applyAlignment="1">
      <alignment horizontal="center" vertical="center" wrapText="1"/>
    </xf>
    <xf numFmtId="165" fontId="7" fillId="0"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165" fontId="7" fillId="0" borderId="1" xfId="0" applyNumberFormat="1" applyFont="1" applyFill="1" applyBorder="1" applyAlignment="1">
      <alignment horizontal="center" vertical="center" wrapText="1"/>
    </xf>
    <xf numFmtId="0" fontId="8" fillId="2" borderId="2" xfId="0" applyFont="1" applyFill="1" applyBorder="1" applyAlignment="1">
      <alignment horizontal="right"/>
    </xf>
    <xf numFmtId="0" fontId="7" fillId="0" borderId="1" xfId="0" applyFont="1" applyBorder="1" applyAlignment="1">
      <alignment horizontal="center" vertical="center"/>
    </xf>
    <xf numFmtId="165" fontId="7" fillId="0" borderId="1" xfId="0" applyNumberFormat="1" applyFont="1" applyFill="1" applyBorder="1" applyAlignment="1">
      <alignment horizontal="center" vertical="center" wrapText="1"/>
    </xf>
    <xf numFmtId="0" fontId="16" fillId="0" borderId="5" xfId="0" applyFont="1" applyBorder="1" applyAlignment="1">
      <alignment horizontal="center" wrapText="1"/>
    </xf>
    <xf numFmtId="0" fontId="19" fillId="0" borderId="1" xfId="0" applyFont="1" applyBorder="1" applyAlignment="1">
      <alignment horizontal="center" vertical="top" wrapText="1"/>
    </xf>
    <xf numFmtId="0" fontId="19" fillId="0" borderId="1" xfId="0" applyFont="1" applyBorder="1" applyAlignment="1">
      <alignment horizontal="center" vertical="center" wrapText="1"/>
    </xf>
    <xf numFmtId="0" fontId="19" fillId="0" borderId="6" xfId="0" applyFont="1" applyBorder="1" applyAlignment="1">
      <alignment horizontal="center" vertical="top" wrapText="1"/>
    </xf>
    <xf numFmtId="0" fontId="19" fillId="0" borderId="6" xfId="0" applyFont="1" applyBorder="1" applyAlignment="1">
      <alignment horizontal="center" vertical="center" wrapText="1"/>
    </xf>
    <xf numFmtId="49" fontId="35" fillId="0" borderId="4" xfId="0" applyNumberFormat="1" applyFont="1" applyFill="1" applyBorder="1" applyAlignment="1">
      <alignment horizontal="center" vertical="top" wrapText="1"/>
    </xf>
    <xf numFmtId="0" fontId="36"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7" fillId="0" borderId="8" xfId="0" applyFont="1" applyFill="1" applyBorder="1" applyAlignment="1">
      <alignment horizontal="center" vertical="center" wrapText="1"/>
    </xf>
    <xf numFmtId="0" fontId="25" fillId="0" borderId="5" xfId="0"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167" fontId="7" fillId="3" borderId="6" xfId="1" applyFont="1" applyFill="1" applyBorder="1" applyAlignment="1">
      <alignment horizontal="center" vertical="center"/>
    </xf>
    <xf numFmtId="49" fontId="39" fillId="0" borderId="14" xfId="0" applyNumberFormat="1" applyFont="1" applyFill="1" applyBorder="1" applyAlignment="1">
      <alignment horizontal="center" vertical="center" wrapText="1"/>
    </xf>
    <xf numFmtId="49" fontId="39" fillId="0" borderId="15" xfId="0" applyNumberFormat="1" applyFont="1" applyFill="1" applyBorder="1" applyAlignment="1">
      <alignment horizontal="center" vertical="center" wrapText="1"/>
    </xf>
    <xf numFmtId="49" fontId="40" fillId="0" borderId="14" xfId="17" applyNumberFormat="1" applyFont="1" applyFill="1" applyBorder="1" applyAlignment="1">
      <alignment horizontal="center" vertical="center" wrapText="1"/>
    </xf>
    <xf numFmtId="49" fontId="39" fillId="0" borderId="14" xfId="17"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32" fillId="0" borderId="12"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5" borderId="1" xfId="0" applyFill="1" applyBorder="1"/>
    <xf numFmtId="0" fontId="9" fillId="0" borderId="0" xfId="2" applyNumberFormat="1" applyFont="1" applyFill="1" applyBorder="1" applyAlignment="1">
      <alignment horizontal="center" vertical="center" wrapText="1"/>
    </xf>
    <xf numFmtId="0" fontId="10" fillId="3" borderId="0" xfId="0" applyFont="1" applyFill="1" applyAlignment="1">
      <alignment horizontal="left" vertical="center" wrapText="1"/>
    </xf>
    <xf numFmtId="0" fontId="13" fillId="4" borderId="1" xfId="6"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Border="1" applyAlignment="1">
      <alignment horizontal="center" vertical="center" wrapText="1"/>
    </xf>
    <xf numFmtId="0" fontId="6" fillId="3" borderId="10" xfId="0" applyFont="1" applyFill="1" applyBorder="1" applyAlignment="1">
      <alignment horizontal="left" vertical="center" wrapText="1"/>
    </xf>
    <xf numFmtId="0" fontId="0" fillId="5" borderId="4" xfId="0" applyFill="1" applyBorder="1"/>
    <xf numFmtId="0" fontId="0" fillId="5" borderId="3" xfId="0" applyFill="1" applyBorder="1"/>
    <xf numFmtId="164" fontId="7" fillId="0" borderId="4" xfId="0" applyNumberFormat="1" applyFont="1" applyFill="1" applyBorder="1" applyAlignment="1">
      <alignment horizontal="center" vertical="center" wrapText="1"/>
    </xf>
    <xf numFmtId="0" fontId="0" fillId="5" borderId="5" xfId="0" applyFill="1" applyBorder="1"/>
    <xf numFmtId="0" fontId="11" fillId="0" borderId="12" xfId="6"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wrapText="1"/>
    </xf>
    <xf numFmtId="0" fontId="0" fillId="5" borderId="5" xfId="0" applyFill="1" applyBorder="1"/>
    <xf numFmtId="0" fontId="43" fillId="0" borderId="17" xfId="16" applyFont="1" applyBorder="1" applyAlignment="1">
      <alignment horizontal="center" vertical="center" wrapText="1"/>
    </xf>
    <xf numFmtId="0" fontId="25" fillId="0" borderId="0" xfId="0" applyNumberFormat="1" applyFont="1"/>
    <xf numFmtId="0" fontId="26" fillId="0" borderId="0" xfId="0" applyNumberFormat="1" applyFont="1"/>
    <xf numFmtId="0" fontId="11" fillId="3" borderId="0" xfId="0" applyNumberFormat="1" applyFont="1" applyFill="1" applyAlignment="1">
      <alignment horizontal="center" vertical="center" wrapText="1"/>
    </xf>
    <xf numFmtId="0" fontId="11" fillId="2" borderId="5" xfId="6" applyNumberFormat="1" applyFont="1" applyFill="1" applyBorder="1" applyAlignment="1">
      <alignment horizontal="center" vertical="center" wrapText="1"/>
    </xf>
    <xf numFmtId="0" fontId="7" fillId="3" borderId="0" xfId="0" applyNumberFormat="1" applyFont="1" applyFill="1" applyAlignment="1">
      <alignment vertical="center"/>
    </xf>
    <xf numFmtId="0" fontId="42" fillId="0" borderId="17" xfId="0" applyNumberFormat="1" applyFont="1" applyFill="1" applyBorder="1" applyAlignment="1">
      <alignment horizontal="center" vertical="center"/>
    </xf>
    <xf numFmtId="0" fontId="42" fillId="0" borderId="18" xfId="0" applyNumberFormat="1" applyFont="1" applyFill="1" applyBorder="1" applyAlignment="1">
      <alignment horizontal="center" vertical="center"/>
    </xf>
    <xf numFmtId="0" fontId="42" fillId="0" borderId="17" xfId="17" applyNumberFormat="1" applyFont="1" applyFill="1" applyBorder="1" applyAlignment="1">
      <alignment horizontal="center" vertical="center"/>
    </xf>
    <xf numFmtId="169" fontId="30" fillId="0" borderId="3" xfId="0" applyNumberFormat="1" applyFont="1" applyFill="1" applyBorder="1" applyAlignment="1">
      <alignment horizontal="center" vertical="center" wrapText="1"/>
    </xf>
    <xf numFmtId="169" fontId="30" fillId="0" borderId="4" xfId="0" applyNumberFormat="1" applyFont="1" applyFill="1" applyBorder="1" applyAlignment="1">
      <alignment horizontal="center" vertical="center" wrapText="1"/>
    </xf>
    <xf numFmtId="169" fontId="11" fillId="0" borderId="4" xfId="0" applyNumberFormat="1" applyFont="1" applyFill="1" applyBorder="1" applyAlignment="1">
      <alignment horizontal="center" vertical="center" wrapText="1"/>
    </xf>
    <xf numFmtId="9" fontId="42" fillId="0" borderId="12" xfId="18" applyFont="1" applyFill="1" applyBorder="1" applyAlignment="1">
      <alignment horizontal="center" vertical="center"/>
    </xf>
    <xf numFmtId="169" fontId="42" fillId="0" borderId="12" xfId="0" applyNumberFormat="1"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2" xfId="0" applyFont="1" applyFill="1" applyBorder="1" applyAlignment="1">
      <alignment vertical="center"/>
    </xf>
    <xf numFmtId="0" fontId="11" fillId="2" borderId="11" xfId="6" applyFont="1" applyFill="1" applyBorder="1" applyAlignment="1">
      <alignment horizontal="center" vertical="center" wrapText="1"/>
    </xf>
    <xf numFmtId="0" fontId="11" fillId="2" borderId="11" xfId="6" applyNumberFormat="1"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center" wrapText="1"/>
    </xf>
    <xf numFmtId="164" fontId="7" fillId="0" borderId="7"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0" fillId="5" borderId="26" xfId="0" applyFill="1" applyBorder="1"/>
    <xf numFmtId="0" fontId="0" fillId="5" borderId="27" xfId="0" applyFill="1" applyBorder="1"/>
    <xf numFmtId="0" fontId="11" fillId="0" borderId="4" xfId="6" applyFont="1" applyFill="1" applyBorder="1" applyAlignment="1">
      <alignment horizontal="center" vertical="center" wrapText="1"/>
    </xf>
    <xf numFmtId="0" fontId="7" fillId="0" borderId="4" xfId="0" applyFont="1" applyFill="1" applyBorder="1" applyAlignment="1">
      <alignment vertical="center" wrapText="1"/>
    </xf>
    <xf numFmtId="0" fontId="0" fillId="0" borderId="4" xfId="0" applyBorder="1"/>
    <xf numFmtId="0" fontId="0" fillId="0" borderId="19" xfId="0" applyBorder="1"/>
    <xf numFmtId="0" fontId="0" fillId="0" borderId="12" xfId="0" applyBorder="1"/>
    <xf numFmtId="166" fontId="13" fillId="7" borderId="6" xfId="0" applyNumberFormat="1" applyFont="1" applyFill="1" applyBorder="1" applyAlignment="1">
      <alignment horizontal="center" vertical="center" wrapText="1"/>
    </xf>
    <xf numFmtId="166" fontId="13" fillId="7" borderId="1" xfId="0" applyNumberFormat="1" applyFont="1" applyFill="1" applyBorder="1" applyAlignment="1">
      <alignment horizontal="center" vertical="center" wrapText="1"/>
    </xf>
    <xf numFmtId="0" fontId="11" fillId="2" borderId="19" xfId="6" applyFont="1" applyFill="1" applyBorder="1" applyAlignment="1">
      <alignment horizontal="center" vertical="center" wrapText="1"/>
    </xf>
    <xf numFmtId="0" fontId="11" fillId="2" borderId="26" xfId="6" applyFont="1" applyFill="1" applyBorder="1" applyAlignment="1">
      <alignment horizontal="center" vertical="center" wrapText="1"/>
    </xf>
    <xf numFmtId="0" fontId="11" fillId="2" borderId="28" xfId="6" applyFont="1" applyFill="1" applyBorder="1" applyAlignment="1">
      <alignment horizontal="center" vertical="center" wrapText="1"/>
    </xf>
    <xf numFmtId="0" fontId="11" fillId="2" borderId="28" xfId="6" applyNumberFormat="1" applyFont="1" applyFill="1" applyBorder="1" applyAlignment="1">
      <alignment horizontal="center" vertical="center" wrapText="1"/>
    </xf>
    <xf numFmtId="0" fontId="11" fillId="2" borderId="27" xfId="6" applyFont="1" applyFill="1" applyBorder="1" applyAlignment="1">
      <alignment horizontal="center" vertical="center" wrapText="1"/>
    </xf>
    <xf numFmtId="166" fontId="13" fillId="7" borderId="8"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2" borderId="30" xfId="6" applyFont="1" applyFill="1" applyBorder="1" applyAlignment="1">
      <alignment horizontal="center" vertical="center" wrapText="1"/>
    </xf>
    <xf numFmtId="0" fontId="11" fillId="2" borderId="12" xfId="6" applyFont="1" applyFill="1" applyBorder="1" applyAlignment="1">
      <alignment horizontal="center" vertical="center" wrapText="1"/>
    </xf>
    <xf numFmtId="49" fontId="33" fillId="0" borderId="12" xfId="16" applyNumberFormat="1" applyFont="1" applyFill="1" applyBorder="1" applyAlignment="1">
      <alignment horizontal="center" vertical="center" wrapText="1"/>
    </xf>
    <xf numFmtId="49" fontId="38" fillId="0" borderId="12" xfId="16"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24" fillId="3" borderId="12" xfId="9" applyFont="1" applyFill="1" applyBorder="1" applyAlignment="1">
      <alignment horizontal="center" vertical="center" wrapText="1"/>
    </xf>
    <xf numFmtId="49" fontId="33" fillId="0" borderId="29" xfId="16" applyNumberFormat="1" applyFont="1" applyFill="1" applyBorder="1" applyAlignment="1">
      <alignment horizontal="center" vertical="center" wrapText="1"/>
    </xf>
    <xf numFmtId="49" fontId="37" fillId="0" borderId="13" xfId="16"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49" fontId="33" fillId="0" borderId="13" xfId="16"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0" fillId="5" borderId="5" xfId="0" applyFill="1" applyBorder="1"/>
    <xf numFmtId="0" fontId="9" fillId="0" borderId="0" xfId="2" applyNumberFormat="1" applyFont="1" applyFill="1" applyBorder="1" applyAlignment="1">
      <alignment horizontal="center" vertical="center" wrapText="1"/>
    </xf>
    <xf numFmtId="0" fontId="10" fillId="3" borderId="0" xfId="0" applyFont="1" applyFill="1" applyAlignment="1">
      <alignment horizontal="left" vertical="center" wrapText="1"/>
    </xf>
    <xf numFmtId="0" fontId="13" fillId="4" borderId="1" xfId="6" applyFont="1" applyFill="1" applyBorder="1" applyAlignment="1">
      <alignment horizontal="center" vertical="center" wrapText="1"/>
    </xf>
    <xf numFmtId="0" fontId="11" fillId="3" borderId="0" xfId="0" applyFont="1" applyFill="1" applyAlignment="1">
      <alignment horizontal="center" vertical="center" wrapText="1"/>
    </xf>
    <xf numFmtId="166" fontId="13" fillId="7" borderId="8" xfId="0" applyNumberFormat="1" applyFont="1" applyFill="1" applyBorder="1" applyAlignment="1">
      <alignment horizontal="center" vertical="center" wrapText="1"/>
    </xf>
    <xf numFmtId="0" fontId="0" fillId="5" borderId="5" xfId="0" applyFill="1" applyBorder="1"/>
    <xf numFmtId="0" fontId="9" fillId="0" borderId="0" xfId="2" applyNumberFormat="1" applyFont="1" applyFill="1" applyBorder="1" applyAlignment="1">
      <alignment horizontal="center" vertical="center" wrapText="1"/>
    </xf>
    <xf numFmtId="0" fontId="13" fillId="4" borderId="1" xfId="6" applyFont="1" applyFill="1" applyBorder="1" applyAlignment="1">
      <alignment horizontal="center" vertical="center" wrapText="1"/>
    </xf>
    <xf numFmtId="0" fontId="7" fillId="0" borderId="12" xfId="0" applyFont="1" applyBorder="1" applyAlignment="1">
      <alignment horizontal="center" vertical="center" wrapText="1"/>
    </xf>
    <xf numFmtId="170" fontId="7" fillId="3"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170" fontId="0" fillId="0" borderId="1" xfId="0" applyNumberFormat="1" applyBorder="1" applyAlignment="1">
      <alignment horizontal="center" vertical="center" wrapText="1"/>
    </xf>
    <xf numFmtId="170" fontId="7" fillId="3" borderId="12" xfId="0" applyNumberFormat="1" applyFont="1" applyFill="1" applyBorder="1" applyAlignment="1">
      <alignment horizontal="center" vertical="center" wrapText="1"/>
    </xf>
    <xf numFmtId="167" fontId="7" fillId="3" borderId="31" xfId="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4" fontId="11" fillId="8" borderId="12" xfId="0" applyNumberFormat="1" applyFont="1" applyFill="1" applyBorder="1" applyAlignment="1">
      <alignment vertical="center" wrapText="1"/>
    </xf>
    <xf numFmtId="0" fontId="7" fillId="9" borderId="12" xfId="0" applyFont="1" applyFill="1" applyBorder="1" applyAlignment="1">
      <alignment horizontal="center" vertical="center" wrapText="1"/>
    </xf>
    <xf numFmtId="164" fontId="7" fillId="9" borderId="12"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70" fontId="7" fillId="9" borderId="12" xfId="0" applyNumberFormat="1" applyFont="1" applyFill="1" applyBorder="1" applyAlignment="1">
      <alignment horizontal="center" vertical="center" wrapText="1"/>
    </xf>
    <xf numFmtId="170" fontId="11" fillId="0" borderId="1" xfId="0" applyNumberFormat="1" applyFont="1" applyFill="1" applyBorder="1" applyAlignment="1">
      <alignment horizontal="center" vertical="center" wrapText="1"/>
    </xf>
    <xf numFmtId="170" fontId="7" fillId="3" borderId="1" xfId="1" applyNumberFormat="1" applyFont="1" applyFill="1" applyBorder="1" applyAlignment="1">
      <alignment horizontal="center" vertical="center" wrapText="1"/>
    </xf>
    <xf numFmtId="170" fontId="11" fillId="0" borderId="3" xfId="0" applyNumberFormat="1" applyFont="1" applyFill="1" applyBorder="1" applyAlignment="1">
      <alignment horizontal="center" vertical="center" wrapText="1"/>
    </xf>
    <xf numFmtId="170" fontId="7" fillId="3" borderId="29" xfId="0" applyNumberFormat="1" applyFont="1" applyFill="1" applyBorder="1" applyAlignment="1">
      <alignment horizontal="center" vertical="center" wrapText="1"/>
    </xf>
    <xf numFmtId="170" fontId="11" fillId="0" borderId="5" xfId="0" applyNumberFormat="1" applyFont="1" applyFill="1" applyBorder="1" applyAlignment="1">
      <alignment horizontal="center" vertical="center" wrapText="1"/>
    </xf>
    <xf numFmtId="170" fontId="7" fillId="3" borderId="5" xfId="1" applyNumberFormat="1" applyFont="1" applyFill="1" applyBorder="1" applyAlignment="1">
      <alignment horizontal="center" vertical="center" wrapText="1"/>
    </xf>
    <xf numFmtId="166" fontId="11" fillId="7" borderId="6" xfId="0" applyNumberFormat="1" applyFont="1" applyFill="1" applyBorder="1" applyAlignment="1">
      <alignment horizontal="center" vertical="center" wrapText="1"/>
    </xf>
    <xf numFmtId="0" fontId="11" fillId="4" borderId="1" xfId="6" applyFont="1" applyFill="1" applyBorder="1" applyAlignment="1">
      <alignment horizontal="center" vertical="center" wrapText="1"/>
    </xf>
    <xf numFmtId="0" fontId="11" fillId="4" borderId="1" xfId="6" applyFont="1" applyFill="1" applyBorder="1" applyAlignment="1">
      <alignment horizontal="center" vertical="center"/>
    </xf>
    <xf numFmtId="0" fontId="7" fillId="5" borderId="1" xfId="0" applyFont="1" applyFill="1" applyBorder="1"/>
    <xf numFmtId="0" fontId="7" fillId="5" borderId="5" xfId="0" applyFont="1" applyFill="1" applyBorder="1"/>
    <xf numFmtId="0" fontId="7" fillId="3" borderId="1" xfId="0" applyFont="1" applyFill="1" applyBorder="1" applyAlignment="1">
      <alignment horizontal="center" vertical="center"/>
    </xf>
    <xf numFmtId="49" fontId="44" fillId="0" borderId="1" xfId="0" applyNumberFormat="1" applyFont="1" applyFill="1" applyBorder="1" applyAlignment="1">
      <alignment horizontal="center" vertical="center" wrapText="1"/>
    </xf>
    <xf numFmtId="0" fontId="11" fillId="3" borderId="4" xfId="0" applyFont="1" applyFill="1" applyBorder="1" applyAlignment="1">
      <alignment horizontal="center" vertical="center"/>
    </xf>
    <xf numFmtId="0" fontId="7" fillId="0" borderId="4" xfId="0" applyFont="1" applyFill="1" applyBorder="1"/>
    <xf numFmtId="0" fontId="7" fillId="3" borderId="6"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170" fontId="7" fillId="0" borderId="1" xfId="1" applyNumberFormat="1" applyFont="1" applyFill="1" applyBorder="1" applyAlignment="1">
      <alignment horizontal="center" vertical="center"/>
    </xf>
    <xf numFmtId="170" fontId="7" fillId="0" borderId="1" xfId="0" applyNumberFormat="1" applyFont="1" applyFill="1" applyBorder="1" applyAlignment="1">
      <alignment horizontal="center" vertical="center"/>
    </xf>
    <xf numFmtId="0" fontId="7" fillId="3" borderId="5" xfId="0" applyFont="1" applyFill="1" applyBorder="1" applyAlignment="1">
      <alignment horizontal="center" vertical="center"/>
    </xf>
    <xf numFmtId="49" fontId="44" fillId="0" borderId="5" xfId="0" applyNumberFormat="1" applyFont="1" applyFill="1" applyBorder="1" applyAlignment="1">
      <alignment horizontal="center" vertical="center" wrapText="1"/>
    </xf>
    <xf numFmtId="0" fontId="11" fillId="0" borderId="19" xfId="0" applyFont="1" applyBorder="1" applyAlignment="1">
      <alignment horizontal="center" vertical="center"/>
    </xf>
    <xf numFmtId="170" fontId="7" fillId="0" borderId="5" xfId="1" applyNumberFormat="1" applyFont="1" applyFill="1" applyBorder="1" applyAlignment="1">
      <alignment horizontal="center" vertical="center"/>
    </xf>
    <xf numFmtId="170" fontId="7" fillId="0" borderId="5"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7" fillId="10" borderId="12" xfId="0" applyFont="1" applyFill="1" applyBorder="1" applyAlignment="1">
      <alignment horizontal="center" vertical="center"/>
    </xf>
    <xf numFmtId="170" fontId="7" fillId="0" borderId="1" xfId="0" applyNumberFormat="1" applyFont="1" applyBorder="1" applyAlignment="1">
      <alignment horizontal="center" vertical="center"/>
    </xf>
    <xf numFmtId="170" fontId="7" fillId="0" borderId="1" xfId="0" applyNumberFormat="1" applyFont="1" applyBorder="1" applyAlignment="1">
      <alignment horizontal="center" vertical="center" wrapText="1"/>
    </xf>
    <xf numFmtId="170" fontId="7" fillId="0" borderId="5" xfId="0" applyNumberFormat="1" applyFont="1" applyBorder="1" applyAlignment="1">
      <alignment horizontal="center" vertical="center"/>
    </xf>
    <xf numFmtId="170" fontId="7" fillId="0" borderId="5" xfId="0" applyNumberFormat="1" applyFont="1" applyBorder="1" applyAlignment="1">
      <alignment horizontal="center" vertical="center" wrapText="1"/>
    </xf>
    <xf numFmtId="170" fontId="7" fillId="10" borderId="12" xfId="0" applyNumberFormat="1" applyFont="1" applyFill="1" applyBorder="1" applyAlignment="1">
      <alignment horizontal="center" vertical="center"/>
    </xf>
    <xf numFmtId="170" fontId="11" fillId="0" borderId="1" xfId="0" applyNumberFormat="1" applyFont="1" applyFill="1" applyBorder="1" applyAlignment="1">
      <alignment horizontal="center" vertical="center" wrapText="1" shrinkToFit="1"/>
    </xf>
    <xf numFmtId="170" fontId="7" fillId="3" borderId="10" xfId="0" applyNumberFormat="1" applyFont="1" applyFill="1" applyBorder="1" applyAlignment="1">
      <alignment horizontal="center" vertical="center"/>
    </xf>
    <xf numFmtId="170" fontId="7" fillId="3" borderId="2" xfId="0" applyNumberFormat="1" applyFont="1" applyFill="1" applyBorder="1" applyAlignment="1">
      <alignment horizontal="center" vertical="center"/>
    </xf>
    <xf numFmtId="170" fontId="7" fillId="3" borderId="9" xfId="0" applyNumberFormat="1" applyFont="1" applyFill="1" applyBorder="1" applyAlignment="1">
      <alignment horizontal="center" vertical="center"/>
    </xf>
    <xf numFmtId="170" fontId="11" fillId="8" borderId="12" xfId="0" applyNumberFormat="1" applyFont="1" applyFill="1" applyBorder="1" applyAlignment="1">
      <alignment horizontal="center" vertical="center" wrapText="1"/>
    </xf>
    <xf numFmtId="49" fontId="35" fillId="0" borderId="19" xfId="0" applyNumberFormat="1" applyFont="1" applyFill="1" applyBorder="1" applyAlignment="1">
      <alignment horizontal="center" vertical="top" wrapText="1"/>
    </xf>
    <xf numFmtId="0" fontId="36" fillId="0" borderId="5" xfId="0" applyFont="1" applyFill="1" applyBorder="1" applyAlignment="1">
      <alignment horizontal="center" vertical="center" wrapText="1"/>
    </xf>
    <xf numFmtId="170" fontId="0" fillId="0" borderId="5" xfId="0" applyNumberFormat="1" applyBorder="1" applyAlignment="1">
      <alignment horizontal="center" vertical="center" wrapText="1"/>
    </xf>
    <xf numFmtId="0" fontId="8" fillId="0" borderId="0" xfId="0" applyFont="1" applyFill="1" applyBorder="1" applyAlignment="1">
      <alignment horizontal="right"/>
    </xf>
    <xf numFmtId="170" fontId="0" fillId="0" borderId="1" xfId="0" applyNumberFormat="1" applyBorder="1" applyAlignment="1">
      <alignment horizontal="center" vertical="center"/>
    </xf>
    <xf numFmtId="170" fontId="0" fillId="0" borderId="5" xfId="0" applyNumberFormat="1" applyBorder="1" applyAlignment="1">
      <alignment horizontal="center" vertical="center"/>
    </xf>
    <xf numFmtId="170" fontId="7" fillId="3" borderId="1" xfId="0" applyNumberFormat="1" applyFont="1" applyFill="1" applyBorder="1" applyAlignment="1">
      <alignment horizontal="center" vertical="center"/>
    </xf>
    <xf numFmtId="165" fontId="18"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27" fillId="0" borderId="5" xfId="0" applyFont="1" applyBorder="1" applyAlignment="1">
      <alignment horizontal="center" vertical="center" wrapText="1"/>
    </xf>
    <xf numFmtId="170" fontId="7" fillId="3" borderId="5" xfId="0" applyNumberFormat="1" applyFont="1" applyFill="1" applyBorder="1" applyAlignment="1">
      <alignment horizontal="center" vertical="center"/>
    </xf>
    <xf numFmtId="170" fontId="7" fillId="0" borderId="12" xfId="6" applyNumberFormat="1" applyFont="1" applyFill="1" applyBorder="1" applyAlignment="1">
      <alignment horizontal="center" vertical="center" wrapText="1"/>
    </xf>
    <xf numFmtId="170" fontId="7" fillId="9" borderId="12" xfId="0" applyNumberFormat="1" applyFont="1" applyFill="1" applyBorder="1" applyAlignment="1">
      <alignment horizontal="center" vertical="center"/>
    </xf>
    <xf numFmtId="170" fontId="7" fillId="0" borderId="12" xfId="0" applyNumberFormat="1" applyFont="1" applyBorder="1" applyAlignment="1">
      <alignment horizontal="center" vertical="center" wrapText="1"/>
    </xf>
    <xf numFmtId="0" fontId="13" fillId="4" borderId="1" xfId="6"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166" fontId="11" fillId="7" borderId="8" xfId="0" applyNumberFormat="1" applyFont="1" applyFill="1" applyBorder="1" applyAlignment="1">
      <alignment horizontal="center" vertical="center" wrapText="1"/>
    </xf>
    <xf numFmtId="166" fontId="13" fillId="7" borderId="8" xfId="0" applyNumberFormat="1" applyFont="1" applyFill="1" applyBorder="1" applyAlignment="1">
      <alignment horizontal="center" vertical="center" wrapText="1"/>
    </xf>
    <xf numFmtId="0" fontId="0" fillId="0" borderId="12" xfId="0" applyBorder="1" applyAlignment="1">
      <alignment horizontal="center" vertical="center"/>
    </xf>
    <xf numFmtId="166" fontId="13" fillId="7" borderId="33"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0" fillId="5" borderId="5" xfId="0" applyFill="1" applyBorder="1" applyAlignment="1">
      <alignment horizontal="center" vertical="center"/>
    </xf>
    <xf numFmtId="0" fontId="25" fillId="0" borderId="12" xfId="0" applyFont="1" applyBorder="1" applyAlignment="1">
      <alignment horizontal="center" vertical="center" wrapText="1"/>
    </xf>
    <xf numFmtId="0" fontId="0" fillId="0" borderId="0" xfId="0" applyAlignment="1">
      <alignment horizontal="center" vertical="center"/>
    </xf>
    <xf numFmtId="0" fontId="25" fillId="0" borderId="0" xfId="19" applyFont="1" applyAlignment="1">
      <alignment horizontal="center"/>
    </xf>
    <xf numFmtId="0" fontId="26" fillId="0" borderId="0" xfId="19" applyFont="1" applyAlignment="1">
      <alignment horizontal="left"/>
    </xf>
    <xf numFmtId="0" fontId="25" fillId="0" borderId="0" xfId="19" applyFont="1"/>
    <xf numFmtId="0" fontId="25" fillId="0" borderId="0" xfId="19" applyNumberFormat="1" applyFont="1"/>
    <xf numFmtId="0" fontId="25" fillId="6" borderId="0" xfId="19" applyFont="1" applyFill="1" applyAlignment="1">
      <alignment vertical="center"/>
    </xf>
    <xf numFmtId="0" fontId="27" fillId="0" borderId="0" xfId="19" applyFont="1" applyAlignment="1">
      <alignment horizontal="center"/>
    </xf>
    <xf numFmtId="0" fontId="26" fillId="0" borderId="0" xfId="19" applyFont="1"/>
    <xf numFmtId="0" fontId="26" fillId="0" borderId="0" xfId="19" applyFont="1" applyAlignment="1">
      <alignment horizontal="center"/>
    </xf>
    <xf numFmtId="0" fontId="26" fillId="0" borderId="0" xfId="19" applyNumberFormat="1" applyFont="1"/>
    <xf numFmtId="0" fontId="27" fillId="0" borderId="0" xfId="19" applyFont="1"/>
    <xf numFmtId="0" fontId="25" fillId="6" borderId="0" xfId="19" applyFont="1" applyFill="1" applyAlignment="1">
      <alignment horizontal="center" vertical="center" wrapText="1"/>
    </xf>
    <xf numFmtId="0" fontId="7" fillId="3" borderId="0" xfId="19" applyFont="1" applyFill="1" applyAlignment="1">
      <alignment horizontal="center" vertical="center" wrapText="1"/>
    </xf>
    <xf numFmtId="0" fontId="10" fillId="3" borderId="0" xfId="19" applyFont="1" applyFill="1" applyAlignment="1">
      <alignment horizontal="left" vertical="center" wrapText="1"/>
    </xf>
    <xf numFmtId="0" fontId="11" fillId="3" borderId="0" xfId="19" applyNumberFormat="1" applyFont="1" applyFill="1" applyAlignment="1">
      <alignment horizontal="center" vertical="center" wrapText="1"/>
    </xf>
    <xf numFmtId="0" fontId="11" fillId="3" borderId="0" xfId="19" applyFont="1" applyFill="1" applyAlignment="1">
      <alignment horizontal="center" vertical="center" wrapText="1"/>
    </xf>
    <xf numFmtId="0" fontId="12" fillId="3" borderId="0" xfId="19" applyFont="1" applyFill="1" applyAlignment="1">
      <alignment horizontal="center" vertical="center" wrapText="1"/>
    </xf>
    <xf numFmtId="0" fontId="7" fillId="0" borderId="0" xfId="19" applyFont="1" applyBorder="1"/>
    <xf numFmtId="0" fontId="2" fillId="0" borderId="0" xfId="19"/>
    <xf numFmtId="0" fontId="2" fillId="0" borderId="0" xfId="19" applyBorder="1"/>
    <xf numFmtId="0" fontId="7" fillId="3" borderId="0" xfId="19" applyFont="1" applyFill="1" applyBorder="1" applyAlignment="1">
      <alignment horizontal="center" vertical="center" wrapText="1"/>
    </xf>
    <xf numFmtId="0" fontId="7" fillId="3" borderId="0" xfId="19" applyFont="1" applyFill="1" applyAlignment="1">
      <alignment horizontal="left" vertical="center" wrapText="1"/>
    </xf>
    <xf numFmtId="166" fontId="13" fillId="7" borderId="1" xfId="19" applyNumberFormat="1" applyFont="1" applyFill="1" applyBorder="1" applyAlignment="1">
      <alignment horizontal="center" vertical="center" wrapText="1"/>
    </xf>
    <xf numFmtId="0" fontId="7" fillId="0" borderId="1" xfId="19" applyFont="1" applyFill="1" applyBorder="1" applyAlignment="1">
      <alignment horizontal="center" vertical="center" wrapText="1"/>
    </xf>
    <xf numFmtId="49" fontId="24" fillId="0" borderId="4" xfId="19" applyNumberFormat="1" applyFont="1" applyFill="1" applyBorder="1" applyAlignment="1">
      <alignment horizontal="center" vertical="top" wrapText="1"/>
    </xf>
    <xf numFmtId="0" fontId="45" fillId="0" borderId="1" xfId="19" applyFont="1" applyFill="1" applyBorder="1" applyAlignment="1">
      <alignment horizontal="center" vertical="center" wrapText="1"/>
    </xf>
    <xf numFmtId="170" fontId="7" fillId="0" borderId="1" xfId="19" applyNumberFormat="1" applyFont="1" applyFill="1" applyBorder="1" applyAlignment="1">
      <alignment horizontal="center" vertical="center" wrapText="1"/>
    </xf>
    <xf numFmtId="170" fontId="7" fillId="0" borderId="1" xfId="19" applyNumberFormat="1" applyFont="1" applyBorder="1" applyAlignment="1">
      <alignment horizontal="center" vertical="center"/>
    </xf>
    <xf numFmtId="170" fontId="7" fillId="0" borderId="1" xfId="19" applyNumberFormat="1" applyFont="1" applyBorder="1" applyAlignment="1">
      <alignment horizontal="center" vertical="center" wrapText="1"/>
    </xf>
    <xf numFmtId="0" fontId="7" fillId="0" borderId="4" xfId="19" applyFont="1" applyBorder="1"/>
    <xf numFmtId="0" fontId="7" fillId="0" borderId="12" xfId="19" applyFont="1" applyBorder="1"/>
    <xf numFmtId="170" fontId="7" fillId="0" borderId="5" xfId="19" applyNumberFormat="1" applyFont="1" applyBorder="1" applyAlignment="1">
      <alignment horizontal="center" vertical="center"/>
    </xf>
    <xf numFmtId="170" fontId="7" fillId="0" borderId="5" xfId="19" applyNumberFormat="1" applyFont="1" applyBorder="1" applyAlignment="1">
      <alignment horizontal="center" vertical="center" wrapText="1"/>
    </xf>
    <xf numFmtId="0" fontId="8" fillId="0" borderId="9" xfId="19" applyFont="1" applyFill="1" applyBorder="1" applyAlignment="1">
      <alignment horizontal="right"/>
    </xf>
    <xf numFmtId="0" fontId="7" fillId="3" borderId="6" xfId="19" applyFont="1" applyFill="1" applyBorder="1" applyAlignment="1">
      <alignment horizontal="center" vertical="center"/>
    </xf>
    <xf numFmtId="49" fontId="44" fillId="0" borderId="1" xfId="19" applyNumberFormat="1" applyFont="1" applyFill="1" applyBorder="1" applyAlignment="1">
      <alignment horizontal="center" vertical="center" wrapText="1"/>
    </xf>
    <xf numFmtId="0" fontId="11" fillId="0" borderId="4" xfId="19" applyFont="1" applyBorder="1" applyAlignment="1">
      <alignment horizontal="center" vertical="center"/>
    </xf>
    <xf numFmtId="170" fontId="7" fillId="0" borderId="3" xfId="19" applyNumberFormat="1" applyFont="1" applyBorder="1" applyAlignment="1">
      <alignment horizontal="center" vertical="center"/>
    </xf>
    <xf numFmtId="170" fontId="7" fillId="0" borderId="5" xfId="20" applyNumberFormat="1" applyFont="1" applyFill="1" applyBorder="1" applyAlignment="1">
      <alignment horizontal="center" vertical="center"/>
    </xf>
    <xf numFmtId="170" fontId="7" fillId="0" borderId="5" xfId="19" applyNumberFormat="1" applyFont="1" applyFill="1" applyBorder="1" applyAlignment="1">
      <alignment horizontal="center" vertical="center" wrapText="1"/>
    </xf>
    <xf numFmtId="0" fontId="7" fillId="0" borderId="4" xfId="19" applyFont="1" applyFill="1" applyBorder="1" applyAlignment="1">
      <alignment horizontal="center" vertical="center" wrapText="1"/>
    </xf>
    <xf numFmtId="0" fontId="7" fillId="3" borderId="12" xfId="19" applyFont="1" applyFill="1" applyBorder="1" applyAlignment="1">
      <alignment horizontal="center" vertical="center" wrapText="1"/>
    </xf>
    <xf numFmtId="164" fontId="7" fillId="0" borderId="26" xfId="0" applyNumberFormat="1" applyFont="1" applyFill="1" applyBorder="1" applyAlignment="1">
      <alignment horizontal="center" vertical="center" wrapText="1"/>
    </xf>
    <xf numFmtId="164" fontId="7" fillId="0" borderId="30" xfId="0" applyNumberFormat="1" applyFont="1" applyFill="1" applyBorder="1" applyAlignment="1">
      <alignment horizontal="center" vertical="center" wrapText="1"/>
    </xf>
    <xf numFmtId="165" fontId="7" fillId="0" borderId="1" xfId="19" applyNumberFormat="1" applyFont="1" applyFill="1" applyBorder="1" applyAlignment="1">
      <alignment horizontal="center" vertical="center" wrapText="1"/>
    </xf>
    <xf numFmtId="49" fontId="44" fillId="0" borderId="36" xfId="16" applyNumberFormat="1" applyFont="1" applyFill="1" applyBorder="1" applyAlignment="1">
      <alignment horizontal="center" vertical="center" wrapText="1"/>
    </xf>
    <xf numFmtId="0" fontId="11" fillId="0" borderId="4" xfId="19" applyFont="1" applyFill="1" applyBorder="1" applyAlignment="1">
      <alignment horizontal="center" vertical="center" wrapText="1"/>
    </xf>
    <xf numFmtId="170" fontId="24" fillId="0" borderId="12" xfId="0" applyNumberFormat="1" applyFont="1" applyBorder="1" applyAlignment="1">
      <alignment horizontal="center" vertical="center"/>
    </xf>
    <xf numFmtId="171" fontId="11" fillId="0" borderId="5" xfId="19" applyNumberFormat="1" applyFont="1" applyFill="1" applyBorder="1" applyAlignment="1">
      <alignment horizontal="center" vertical="center" wrapText="1"/>
    </xf>
    <xf numFmtId="170" fontId="7" fillId="3" borderId="5" xfId="20" applyNumberFormat="1" applyFont="1" applyFill="1" applyBorder="1" applyAlignment="1">
      <alignment horizontal="center" vertical="center" wrapText="1"/>
    </xf>
    <xf numFmtId="170" fontId="7" fillId="3" borderId="5" xfId="19" applyNumberFormat="1" applyFont="1" applyFill="1" applyBorder="1" applyAlignment="1">
      <alignment horizontal="center" vertical="center" wrapText="1"/>
    </xf>
    <xf numFmtId="0" fontId="7" fillId="3" borderId="1" xfId="19" applyFont="1" applyFill="1" applyBorder="1" applyAlignment="1">
      <alignment horizontal="center" vertical="center" wrapText="1"/>
    </xf>
    <xf numFmtId="0" fontId="7" fillId="3" borderId="4" xfId="19" applyFont="1" applyFill="1" applyBorder="1" applyAlignment="1">
      <alignment horizontal="center" vertical="center" wrapText="1"/>
    </xf>
    <xf numFmtId="0" fontId="24" fillId="0" borderId="0" xfId="0" applyFont="1"/>
    <xf numFmtId="49" fontId="25" fillId="0" borderId="14" xfId="17" applyNumberFormat="1" applyFont="1" applyFill="1" applyBorder="1" applyAlignment="1">
      <alignment horizontal="center" vertical="center" wrapText="1"/>
    </xf>
    <xf numFmtId="0" fontId="46" fillId="0" borderId="17" xfId="17" applyNumberFormat="1" applyFont="1" applyFill="1" applyBorder="1" applyAlignment="1">
      <alignment horizontal="center" vertical="center"/>
    </xf>
    <xf numFmtId="169" fontId="46" fillId="0" borderId="12" xfId="17" applyNumberFormat="1" applyFont="1" applyFill="1" applyBorder="1" applyAlignment="1">
      <alignment horizontal="center" vertical="center"/>
    </xf>
    <xf numFmtId="9" fontId="46" fillId="0" borderId="12" xfId="21" applyFont="1" applyFill="1" applyBorder="1" applyAlignment="1">
      <alignment horizontal="center" vertical="center"/>
    </xf>
    <xf numFmtId="169" fontId="24" fillId="0" borderId="3" xfId="9" applyNumberFormat="1" applyFont="1" applyFill="1" applyBorder="1" applyAlignment="1">
      <alignment horizontal="center" vertical="center" wrapText="1"/>
    </xf>
    <xf numFmtId="169" fontId="24" fillId="0" borderId="4" xfId="9" applyNumberFormat="1" applyFont="1" applyFill="1" applyBorder="1" applyAlignment="1">
      <alignment horizontal="center" vertical="center" wrapText="1"/>
    </xf>
    <xf numFmtId="167" fontId="7" fillId="3" borderId="1" xfId="20" applyFont="1" applyFill="1" applyBorder="1" applyAlignment="1">
      <alignment horizontal="center" vertical="center" wrapText="1"/>
    </xf>
    <xf numFmtId="49" fontId="44" fillId="0" borderId="14" xfId="17" applyNumberFormat="1" applyFont="1" applyFill="1" applyBorder="1" applyAlignment="1">
      <alignment horizontal="center" vertical="center" wrapText="1"/>
    </xf>
    <xf numFmtId="9" fontId="46" fillId="0" borderId="29" xfId="21" applyFont="1" applyFill="1" applyBorder="1" applyAlignment="1">
      <alignment horizontal="center" vertical="center"/>
    </xf>
    <xf numFmtId="169" fontId="24" fillId="0" borderId="31" xfId="9" applyNumberFormat="1" applyFont="1" applyFill="1" applyBorder="1" applyAlignment="1">
      <alignment horizontal="center" vertical="center" wrapText="1"/>
    </xf>
    <xf numFmtId="169" fontId="24" fillId="0" borderId="19" xfId="9" applyNumberFormat="1" applyFont="1" applyFill="1" applyBorder="1" applyAlignment="1">
      <alignment horizontal="center" vertical="center" wrapText="1"/>
    </xf>
    <xf numFmtId="169" fontId="11" fillId="0" borderId="19" xfId="0" applyNumberFormat="1" applyFont="1" applyFill="1" applyBorder="1" applyAlignment="1">
      <alignment horizontal="center" vertical="center" wrapText="1"/>
    </xf>
    <xf numFmtId="0" fontId="7" fillId="3" borderId="37" xfId="0" applyFont="1" applyFill="1" applyBorder="1" applyAlignment="1">
      <alignment horizontal="center" vertical="center" wrapText="1"/>
    </xf>
    <xf numFmtId="169" fontId="7" fillId="10" borderId="12" xfId="19" applyNumberFormat="1" applyFont="1" applyFill="1" applyBorder="1"/>
    <xf numFmtId="9" fontId="11" fillId="0" borderId="31" xfId="19" applyNumberFormat="1" applyFont="1" applyFill="1" applyBorder="1" applyAlignment="1">
      <alignment horizontal="center" vertical="center" wrapText="1"/>
    </xf>
    <xf numFmtId="9" fontId="11" fillId="0" borderId="35" xfId="0" applyNumberFormat="1" applyFont="1" applyFill="1" applyBorder="1" applyAlignment="1">
      <alignment horizontal="center" vertical="center" wrapText="1"/>
    </xf>
    <xf numFmtId="9" fontId="7" fillId="0" borderId="19" xfId="19" applyNumberFormat="1" applyFont="1" applyBorder="1" applyAlignment="1">
      <alignment horizontal="center" vertical="center" wrapText="1"/>
    </xf>
    <xf numFmtId="9" fontId="11" fillId="0" borderId="5" xfId="19" applyNumberFormat="1" applyFont="1" applyBorder="1" applyAlignment="1">
      <alignment horizontal="center" vertical="center" wrapText="1"/>
    </xf>
    <xf numFmtId="0" fontId="45" fillId="0" borderId="12" xfId="0" applyFont="1" applyBorder="1" applyAlignment="1">
      <alignment horizontal="center" vertical="center"/>
    </xf>
    <xf numFmtId="0" fontId="11" fillId="0" borderId="1" xfId="19" applyFont="1" applyFill="1" applyBorder="1" applyAlignment="1">
      <alignment horizontal="center" vertical="center" wrapText="1"/>
    </xf>
    <xf numFmtId="49" fontId="46" fillId="0" borderId="14" xfId="17" applyNumberFormat="1" applyFont="1" applyFill="1" applyBorder="1" applyAlignment="1">
      <alignment horizontal="center" vertical="center"/>
    </xf>
    <xf numFmtId="0" fontId="4" fillId="0" borderId="12" xfId="0" applyFont="1" applyBorder="1" applyAlignment="1">
      <alignment horizontal="center" vertical="center"/>
    </xf>
    <xf numFmtId="0" fontId="11" fillId="0" borderId="12" xfId="0" applyFont="1" applyBorder="1" applyAlignment="1">
      <alignment horizontal="center" vertical="center"/>
    </xf>
    <xf numFmtId="169" fontId="4" fillId="0" borderId="12" xfId="0" applyNumberFormat="1" applyFont="1" applyBorder="1" applyAlignment="1">
      <alignment horizontal="center" vertical="center"/>
    </xf>
    <xf numFmtId="9" fontId="11" fillId="0" borderId="12" xfId="18" applyFont="1" applyBorder="1" applyAlignment="1">
      <alignment horizontal="center" vertical="center"/>
    </xf>
    <xf numFmtId="169" fontId="7" fillId="0" borderId="12" xfId="0" applyNumberFormat="1" applyFont="1" applyBorder="1" applyAlignment="1">
      <alignment horizontal="center" vertical="center"/>
    </xf>
    <xf numFmtId="9" fontId="11" fillId="0" borderId="1" xfId="19" applyNumberFormat="1" applyFont="1" applyFill="1" applyBorder="1" applyAlignment="1">
      <alignment horizontal="center" vertical="center" wrapText="1"/>
    </xf>
    <xf numFmtId="9" fontId="11" fillId="0" borderId="5" xfId="19" applyNumberFormat="1" applyFont="1" applyFill="1" applyBorder="1" applyAlignment="1">
      <alignment horizontal="center" vertical="center" wrapText="1"/>
    </xf>
    <xf numFmtId="0" fontId="4" fillId="5" borderId="5" xfId="0" applyFont="1" applyFill="1" applyBorder="1" applyAlignment="1">
      <alignment horizontal="center" vertical="center"/>
    </xf>
    <xf numFmtId="0" fontId="47" fillId="0" borderId="12" xfId="0" applyFont="1" applyBorder="1" applyAlignment="1">
      <alignment horizontal="center" vertical="center"/>
    </xf>
    <xf numFmtId="9" fontId="47" fillId="0" borderId="12" xfId="18" applyFont="1" applyBorder="1" applyAlignment="1">
      <alignment horizontal="center" vertical="center"/>
    </xf>
    <xf numFmtId="0" fontId="30" fillId="0" borderId="0" xfId="0" applyFont="1"/>
    <xf numFmtId="0" fontId="7" fillId="0" borderId="0" xfId="0" applyFont="1"/>
    <xf numFmtId="0" fontId="7" fillId="0" borderId="12" xfId="0" applyFont="1" applyBorder="1"/>
    <xf numFmtId="0" fontId="7" fillId="0" borderId="0" xfId="19" applyFont="1"/>
    <xf numFmtId="0" fontId="11" fillId="0" borderId="9" xfId="19" applyFont="1" applyFill="1" applyBorder="1" applyAlignment="1">
      <alignment horizontal="right"/>
    </xf>
    <xf numFmtId="49" fontId="42" fillId="0" borderId="14" xfId="0" applyNumberFormat="1" applyFont="1" applyFill="1" applyBorder="1" applyAlignment="1">
      <alignment horizontal="center" vertical="center"/>
    </xf>
    <xf numFmtId="49" fontId="42" fillId="0" borderId="15" xfId="0" applyNumberFormat="1" applyFont="1" applyFill="1" applyBorder="1" applyAlignment="1">
      <alignment horizontal="center" vertical="center"/>
    </xf>
    <xf numFmtId="49" fontId="42" fillId="0" borderId="14" xfId="17" applyNumberFormat="1" applyFont="1" applyFill="1" applyBorder="1" applyAlignment="1">
      <alignment horizontal="center" vertical="center"/>
    </xf>
    <xf numFmtId="0" fontId="43" fillId="0" borderId="14" xfId="16"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9" fontId="11" fillId="0" borderId="31" xfId="0" applyNumberFormat="1"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9" fontId="11" fillId="0" borderId="11"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27" fillId="3" borderId="12" xfId="0" applyFont="1" applyFill="1" applyBorder="1" applyAlignment="1">
      <alignment horizontal="center" vertical="center" wrapText="1"/>
    </xf>
    <xf numFmtId="0" fontId="11" fillId="3" borderId="29" xfId="0" applyFont="1" applyFill="1" applyBorder="1" applyAlignment="1">
      <alignment horizontal="center" vertical="center" wrapText="1"/>
    </xf>
    <xf numFmtId="9" fontId="11" fillId="3" borderId="12" xfId="0" applyNumberFormat="1" applyFont="1" applyFill="1" applyBorder="1" applyAlignment="1">
      <alignment horizontal="center" vertical="center"/>
    </xf>
    <xf numFmtId="9" fontId="11" fillId="3" borderId="29" xfId="0" applyNumberFormat="1" applyFont="1" applyFill="1" applyBorder="1" applyAlignment="1">
      <alignment horizontal="center" vertical="center"/>
    </xf>
    <xf numFmtId="9" fontId="11" fillId="0" borderId="1"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9" fontId="11" fillId="0" borderId="19"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9" fontId="11" fillId="0" borderId="12" xfId="0" applyNumberFormat="1" applyFont="1" applyFill="1" applyBorder="1" applyAlignment="1">
      <alignment horizontal="center" vertical="center" wrapText="1"/>
    </xf>
    <xf numFmtId="9" fontId="17" fillId="0" borderId="12" xfId="0" applyNumberFormat="1" applyFont="1" applyBorder="1" applyAlignment="1">
      <alignment horizontal="center" vertical="center" wrapText="1"/>
    </xf>
    <xf numFmtId="9" fontId="17" fillId="0" borderId="29" xfId="0" applyNumberFormat="1" applyFont="1" applyBorder="1" applyAlignment="1">
      <alignment horizontal="center" vertical="center" wrapText="1"/>
    </xf>
    <xf numFmtId="0" fontId="17" fillId="0" borderId="7" xfId="0" applyFont="1" applyBorder="1" applyAlignment="1">
      <alignment horizontal="center" vertical="center" wrapText="1"/>
    </xf>
    <xf numFmtId="0" fontId="0" fillId="5" borderId="5" xfId="0" applyFill="1" applyBorder="1"/>
    <xf numFmtId="171" fontId="11" fillId="2" borderId="2" xfId="0" applyNumberFormat="1" applyFont="1" applyFill="1" applyBorder="1" applyAlignment="1">
      <alignment horizontal="right" vertical="center"/>
    </xf>
    <xf numFmtId="169" fontId="11" fillId="5" borderId="13" xfId="0" applyNumberFormat="1" applyFont="1" applyFill="1" applyBorder="1" applyAlignment="1">
      <alignment horizontal="center" vertical="center" wrapText="1"/>
    </xf>
    <xf numFmtId="170" fontId="11" fillId="9" borderId="12" xfId="0" applyNumberFormat="1" applyFont="1" applyFill="1" applyBorder="1" applyAlignment="1">
      <alignment horizontal="center" vertical="center"/>
    </xf>
    <xf numFmtId="169" fontId="11" fillId="5" borderId="6" xfId="0" applyNumberFormat="1" applyFont="1" applyFill="1" applyBorder="1" applyAlignment="1">
      <alignment horizontal="right" vertical="center" wrapText="1"/>
    </xf>
    <xf numFmtId="164" fontId="11" fillId="8" borderId="6" xfId="0" applyNumberFormat="1" applyFont="1" applyFill="1" applyBorder="1" applyAlignment="1">
      <alignment vertical="center" wrapText="1"/>
    </xf>
    <xf numFmtId="164" fontId="11" fillId="8" borderId="13" xfId="0" applyNumberFormat="1" applyFont="1" applyFill="1" applyBorder="1" applyAlignment="1">
      <alignment horizontal="center" vertical="center" wrapText="1"/>
    </xf>
    <xf numFmtId="164" fontId="11" fillId="9" borderId="12" xfId="0" applyNumberFormat="1" applyFont="1" applyFill="1" applyBorder="1" applyAlignment="1">
      <alignment horizontal="center" vertical="center" wrapText="1"/>
    </xf>
    <xf numFmtId="170" fontId="11" fillId="9" borderId="12" xfId="0" applyNumberFormat="1" applyFont="1" applyFill="1" applyBorder="1" applyAlignment="1">
      <alignment horizontal="center" vertical="center" wrapText="1"/>
    </xf>
    <xf numFmtId="170" fontId="11" fillId="8" borderId="12" xfId="0" applyNumberFormat="1" applyFont="1" applyFill="1" applyBorder="1" applyAlignment="1">
      <alignment horizontal="center" vertical="center"/>
    </xf>
    <xf numFmtId="164" fontId="11" fillId="8" borderId="8" xfId="0" applyNumberFormat="1" applyFont="1" applyFill="1" applyBorder="1" applyAlignment="1">
      <alignment horizontal="center" vertical="center" wrapText="1"/>
    </xf>
    <xf numFmtId="164" fontId="11" fillId="8" borderId="12" xfId="0" applyNumberFormat="1" applyFont="1" applyFill="1" applyBorder="1" applyAlignment="1">
      <alignment horizontal="center" vertical="center" wrapText="1"/>
    </xf>
    <xf numFmtId="0" fontId="0" fillId="10" borderId="12" xfId="0" applyFill="1" applyBorder="1" applyAlignment="1">
      <alignment horizontal="center" vertical="center"/>
    </xf>
    <xf numFmtId="170" fontId="0" fillId="10" borderId="12" xfId="0" applyNumberFormat="1" applyFill="1" applyBorder="1" applyAlignment="1">
      <alignment horizontal="center" vertical="center"/>
    </xf>
    <xf numFmtId="164" fontId="8" fillId="8" borderId="12" xfId="0" applyNumberFormat="1" applyFont="1" applyFill="1" applyBorder="1" applyAlignment="1">
      <alignment horizontal="center" vertical="center"/>
    </xf>
    <xf numFmtId="164" fontId="9" fillId="8" borderId="12" xfId="0" applyNumberFormat="1" applyFont="1" applyFill="1" applyBorder="1" applyAlignment="1">
      <alignment horizontal="center" vertical="center" wrapText="1"/>
    </xf>
    <xf numFmtId="167" fontId="7" fillId="9" borderId="12" xfId="0" applyNumberFormat="1" applyFont="1" applyFill="1" applyBorder="1" applyAlignment="1">
      <alignment horizontal="center" vertical="center"/>
    </xf>
    <xf numFmtId="169" fontId="7" fillId="5" borderId="13" xfId="0" applyNumberFormat="1" applyFont="1" applyFill="1" applyBorder="1" applyAlignment="1">
      <alignment horizontal="center" vertical="center" wrapText="1"/>
    </xf>
    <xf numFmtId="0" fontId="7" fillId="5" borderId="13" xfId="0" applyFont="1" applyFill="1" applyBorder="1" applyAlignment="1">
      <alignment horizontal="center" vertical="center" wrapText="1"/>
    </xf>
    <xf numFmtId="0" fontId="11" fillId="5" borderId="13" xfId="0" applyFont="1" applyFill="1" applyBorder="1" applyAlignment="1">
      <alignment horizontal="center" vertical="center" wrapText="1"/>
    </xf>
    <xf numFmtId="169" fontId="7" fillId="10" borderId="12" xfId="19" applyNumberFormat="1" applyFont="1" applyFill="1" applyBorder="1" applyAlignment="1">
      <alignment horizontal="center" vertical="center"/>
    </xf>
    <xf numFmtId="170" fontId="7" fillId="5" borderId="13" xfId="0" applyNumberFormat="1" applyFont="1" applyFill="1" applyBorder="1" applyAlignment="1">
      <alignment horizontal="center" vertical="center" wrapText="1"/>
    </xf>
    <xf numFmtId="169" fontId="11" fillId="10" borderId="12" xfId="19" applyNumberFormat="1" applyFont="1" applyFill="1" applyBorder="1" applyAlignment="1">
      <alignment horizontal="center" vertical="center"/>
    </xf>
    <xf numFmtId="0" fontId="4" fillId="10" borderId="12" xfId="0" applyFont="1" applyFill="1" applyBorder="1" applyAlignment="1">
      <alignment horizontal="center" vertical="center"/>
    </xf>
    <xf numFmtId="0" fontId="4" fillId="10" borderId="12" xfId="19" applyFont="1" applyFill="1" applyBorder="1" applyAlignment="1">
      <alignment horizontal="center" vertical="center"/>
    </xf>
    <xf numFmtId="170" fontId="7" fillId="10" borderId="12" xfId="19" applyNumberFormat="1" applyFont="1" applyFill="1" applyBorder="1" applyAlignment="1">
      <alignment horizontal="center" vertical="center"/>
    </xf>
    <xf numFmtId="164" fontId="11" fillId="8" borderId="12" xfId="19" applyNumberFormat="1" applyFont="1" applyFill="1" applyBorder="1" applyAlignment="1">
      <alignment horizontal="center" vertical="center"/>
    </xf>
    <xf numFmtId="0" fontId="7" fillId="10" borderId="12" xfId="19" applyFont="1" applyFill="1" applyBorder="1" applyAlignment="1">
      <alignment horizontal="center" vertical="center"/>
    </xf>
    <xf numFmtId="170" fontId="24" fillId="10" borderId="12" xfId="0" applyNumberFormat="1" applyFont="1" applyFill="1" applyBorder="1" applyAlignment="1">
      <alignment horizontal="center" vertical="center"/>
    </xf>
    <xf numFmtId="164" fontId="11" fillId="8" borderId="8" xfId="19" applyNumberFormat="1" applyFont="1" applyFill="1" applyBorder="1" applyAlignment="1">
      <alignment horizontal="center" vertical="center"/>
    </xf>
    <xf numFmtId="164" fontId="7" fillId="8" borderId="12" xfId="19" applyNumberFormat="1" applyFont="1" applyFill="1" applyBorder="1" applyAlignment="1">
      <alignment horizontal="center" vertical="center"/>
    </xf>
    <xf numFmtId="164" fontId="7" fillId="10" borderId="12" xfId="19" applyNumberFormat="1" applyFont="1" applyFill="1" applyBorder="1" applyAlignment="1">
      <alignment horizontal="center" vertical="center"/>
    </xf>
    <xf numFmtId="164" fontId="11" fillId="10" borderId="12" xfId="19" applyNumberFormat="1" applyFont="1" applyFill="1" applyBorder="1" applyAlignment="1">
      <alignment horizontal="center" vertical="center"/>
    </xf>
    <xf numFmtId="170" fontId="11" fillId="10" borderId="12" xfId="19" applyNumberFormat="1" applyFont="1" applyFill="1" applyBorder="1" applyAlignment="1">
      <alignment horizontal="center" vertical="center"/>
    </xf>
    <xf numFmtId="165" fontId="7" fillId="0"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65" fontId="7" fillId="0" borderId="19" xfId="0" applyNumberFormat="1" applyFont="1" applyFill="1" applyBorder="1" applyAlignment="1">
      <alignment horizontal="center" vertical="center" wrapText="1"/>
    </xf>
    <xf numFmtId="49" fontId="33" fillId="0" borderId="41" xfId="16" applyNumberFormat="1" applyFont="1" applyFill="1" applyBorder="1" applyAlignment="1">
      <alignment horizontal="center" vertical="center" wrapText="1"/>
    </xf>
    <xf numFmtId="49" fontId="38" fillId="0" borderId="41" xfId="16" applyNumberFormat="1" applyFont="1" applyFill="1" applyBorder="1" applyAlignment="1">
      <alignment horizontal="center" vertical="center" wrapText="1"/>
    </xf>
    <xf numFmtId="49" fontId="33" fillId="0" borderId="40" xfId="16" applyNumberFormat="1" applyFont="1" applyFill="1" applyBorder="1" applyAlignment="1">
      <alignment horizontal="center" vertical="center" wrapText="1"/>
    </xf>
    <xf numFmtId="0" fontId="39" fillId="0" borderId="14" xfId="16" applyFont="1" applyBorder="1" applyAlignment="1">
      <alignment horizontal="center" vertical="center" wrapText="1"/>
    </xf>
    <xf numFmtId="0" fontId="11" fillId="3" borderId="9" xfId="0" applyFont="1" applyFill="1" applyBorder="1" applyAlignment="1">
      <alignment horizontal="center" vertical="center" wrapText="1"/>
    </xf>
    <xf numFmtId="0" fontId="0" fillId="5" borderId="1" xfId="0" applyFill="1" applyBorder="1"/>
    <xf numFmtId="0" fontId="0" fillId="5" borderId="5" xfId="0" applyFill="1" applyBorder="1"/>
    <xf numFmtId="0" fontId="9" fillId="0" borderId="0" xfId="2" applyNumberFormat="1" applyFont="1" applyFill="1" applyBorder="1" applyAlignment="1">
      <alignment horizontal="center" vertical="center" wrapText="1"/>
    </xf>
    <xf numFmtId="0" fontId="10" fillId="3" borderId="0" xfId="0" applyFont="1" applyFill="1" applyAlignment="1">
      <alignment horizontal="left" vertical="center" wrapText="1"/>
    </xf>
    <xf numFmtId="0" fontId="6" fillId="3" borderId="8" xfId="0" applyFont="1" applyFill="1" applyBorder="1" applyAlignment="1">
      <alignment horizontal="left" vertical="center" wrapText="1"/>
    </xf>
    <xf numFmtId="0" fontId="11" fillId="4" borderId="1" xfId="0" applyFont="1" applyFill="1" applyBorder="1" applyAlignment="1">
      <alignment horizontal="center" vertical="center" wrapText="1"/>
    </xf>
    <xf numFmtId="166" fontId="13" fillId="7" borderId="1" xfId="0" applyNumberFormat="1" applyFont="1" applyFill="1" applyBorder="1" applyAlignment="1">
      <alignment horizontal="center" vertical="center" wrapText="1"/>
    </xf>
    <xf numFmtId="0" fontId="13" fillId="4" borderId="1" xfId="6" applyFont="1" applyFill="1" applyBorder="1" applyAlignment="1">
      <alignment horizontal="center" vertical="center" wrapText="1"/>
    </xf>
    <xf numFmtId="167" fontId="7" fillId="3" borderId="11" xfId="0" applyNumberFormat="1" applyFont="1" applyFill="1" applyBorder="1" applyAlignment="1">
      <alignment horizontal="center" vertical="center" wrapText="1"/>
    </xf>
    <xf numFmtId="0" fontId="11" fillId="2" borderId="21" xfId="0" applyFont="1" applyFill="1" applyBorder="1" applyAlignment="1">
      <alignment horizontal="right" vertical="center" wrapText="1"/>
    </xf>
    <xf numFmtId="0" fontId="11" fillId="2" borderId="22" xfId="0" applyFont="1" applyFill="1" applyBorder="1" applyAlignment="1">
      <alignment horizontal="right" vertical="center" wrapText="1"/>
    </xf>
    <xf numFmtId="0" fontId="11" fillId="2" borderId="23" xfId="0" applyFont="1" applyFill="1" applyBorder="1" applyAlignment="1">
      <alignment horizontal="right" vertical="center" wrapText="1"/>
    </xf>
    <xf numFmtId="0" fontId="11" fillId="2" borderId="12" xfId="0" applyFont="1" applyFill="1" applyBorder="1" applyAlignment="1">
      <alignment horizontal="right" vertical="center" wrapText="1"/>
    </xf>
    <xf numFmtId="49" fontId="33" fillId="0" borderId="44" xfId="16" applyNumberFormat="1" applyFont="1" applyFill="1" applyBorder="1" applyAlignment="1">
      <alignment horizontal="center" vertical="center" wrapText="1"/>
    </xf>
    <xf numFmtId="49" fontId="33" fillId="0" borderId="45" xfId="16" applyNumberFormat="1" applyFont="1" applyFill="1" applyBorder="1" applyAlignment="1">
      <alignment horizontal="center" vertical="center" wrapText="1"/>
    </xf>
    <xf numFmtId="49" fontId="33" fillId="0" borderId="46" xfId="16" applyNumberFormat="1" applyFont="1" applyFill="1" applyBorder="1" applyAlignment="1">
      <alignment horizontal="center" vertical="center" wrapText="1"/>
    </xf>
    <xf numFmtId="165" fontId="7" fillId="0" borderId="42" xfId="0" applyNumberFormat="1" applyFont="1" applyFill="1" applyBorder="1" applyAlignment="1">
      <alignment horizontal="center" vertical="center" wrapText="1"/>
    </xf>
    <xf numFmtId="165" fontId="7" fillId="0" borderId="43"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Border="1" applyAlignment="1">
      <alignment horizontal="center" vertical="center" wrapText="1"/>
    </xf>
    <xf numFmtId="49" fontId="33" fillId="0" borderId="41" xfId="16" applyNumberFormat="1" applyFont="1" applyFill="1" applyBorder="1" applyAlignment="1">
      <alignment horizontal="center" vertical="center" wrapText="1"/>
    </xf>
    <xf numFmtId="0" fontId="33" fillId="0" borderId="41" xfId="16" applyFont="1" applyFill="1" applyBorder="1" applyAlignment="1">
      <alignment horizontal="center" vertical="center" wrapText="1"/>
    </xf>
    <xf numFmtId="165" fontId="7" fillId="0" borderId="4"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166" fontId="13" fillId="7" borderId="24" xfId="0" applyNumberFormat="1" applyFont="1" applyFill="1" applyBorder="1" applyAlignment="1">
      <alignment horizontal="center" vertical="center" wrapText="1"/>
    </xf>
    <xf numFmtId="166" fontId="13" fillId="7" borderId="25" xfId="0" applyNumberFormat="1" applyFont="1" applyFill="1" applyBorder="1" applyAlignment="1">
      <alignment horizontal="center" vertical="center" wrapText="1"/>
    </xf>
    <xf numFmtId="0" fontId="13" fillId="4" borderId="4" xfId="6" applyFont="1" applyFill="1" applyBorder="1" applyAlignment="1">
      <alignment horizontal="center" vertical="center" wrapText="1"/>
    </xf>
    <xf numFmtId="0" fontId="13" fillId="4" borderId="3" xfId="6" applyFont="1" applyFill="1" applyBorder="1" applyAlignment="1">
      <alignment horizontal="center" vertical="center" wrapText="1"/>
    </xf>
    <xf numFmtId="166" fontId="11" fillId="7" borderId="7" xfId="0" applyNumberFormat="1" applyFont="1" applyFill="1" applyBorder="1" applyAlignment="1">
      <alignment horizontal="center" vertical="center" wrapText="1"/>
    </xf>
    <xf numFmtId="166" fontId="11" fillId="7" borderId="8" xfId="0" applyNumberFormat="1" applyFont="1" applyFill="1" applyBorder="1" applyAlignment="1">
      <alignment horizontal="center" vertical="center" wrapText="1"/>
    </xf>
    <xf numFmtId="0" fontId="11" fillId="4" borderId="4" xfId="6" applyFont="1" applyFill="1" applyBorder="1" applyAlignment="1">
      <alignment horizontal="center" vertical="center" wrapText="1"/>
    </xf>
    <xf numFmtId="0" fontId="11" fillId="4" borderId="3" xfId="6" applyFont="1" applyFill="1" applyBorder="1" applyAlignment="1">
      <alignment horizontal="center" vertical="center" wrapText="1"/>
    </xf>
    <xf numFmtId="166" fontId="13" fillId="7" borderId="7" xfId="0" applyNumberFormat="1" applyFont="1" applyFill="1" applyBorder="1" applyAlignment="1">
      <alignment horizontal="center" vertical="center" wrapText="1"/>
    </xf>
    <xf numFmtId="166" fontId="13" fillId="7" borderId="8" xfId="0" applyNumberFormat="1" applyFont="1" applyFill="1" applyBorder="1" applyAlignment="1">
      <alignment horizontal="center" vertical="center" wrapText="1"/>
    </xf>
    <xf numFmtId="0" fontId="15" fillId="3" borderId="9"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1" fillId="2" borderId="1" xfId="0" applyFont="1" applyFill="1" applyBorder="1" applyAlignment="1">
      <alignment horizontal="right" vertical="center" wrapText="1"/>
    </xf>
    <xf numFmtId="0" fontId="11" fillId="2" borderId="4" xfId="0" applyFont="1" applyFill="1" applyBorder="1" applyAlignment="1">
      <alignment horizontal="right" vertical="center" wrapText="1"/>
    </xf>
    <xf numFmtId="166" fontId="13" fillId="7" borderId="10" xfId="0" applyNumberFormat="1"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2" borderId="2" xfId="0" applyFont="1" applyFill="1" applyBorder="1" applyAlignment="1">
      <alignment horizontal="right" vertical="center" wrapText="1"/>
    </xf>
    <xf numFmtId="0" fontId="11" fillId="2" borderId="38" xfId="19" applyFont="1" applyFill="1" applyBorder="1" applyAlignment="1">
      <alignment horizontal="right" vertical="center"/>
    </xf>
    <xf numFmtId="0" fontId="11" fillId="2" borderId="39" xfId="19" applyFont="1" applyFill="1" applyBorder="1" applyAlignment="1">
      <alignment horizontal="right" vertical="center"/>
    </xf>
    <xf numFmtId="0" fontId="11" fillId="2" borderId="10" xfId="19" applyFont="1" applyFill="1" applyBorder="1" applyAlignment="1">
      <alignment horizontal="right" vertical="center"/>
    </xf>
    <xf numFmtId="0" fontId="10" fillId="3" borderId="0" xfId="19" applyFont="1" applyFill="1" applyAlignment="1">
      <alignment horizontal="left" vertical="center" wrapText="1"/>
    </xf>
    <xf numFmtId="0" fontId="6" fillId="3" borderId="8" xfId="19" applyFont="1" applyFill="1" applyBorder="1" applyAlignment="1">
      <alignment horizontal="left" vertical="center" wrapText="1"/>
    </xf>
    <xf numFmtId="0" fontId="11" fillId="4" borderId="1" xfId="19" applyFont="1" applyFill="1" applyBorder="1" applyAlignment="1">
      <alignment horizontal="center" vertical="center" wrapText="1"/>
    </xf>
    <xf numFmtId="166" fontId="13" fillId="7" borderId="1" xfId="19" applyNumberFormat="1" applyFont="1" applyFill="1" applyBorder="1" applyAlignment="1">
      <alignment horizontal="center" vertical="center" wrapText="1"/>
    </xf>
    <xf numFmtId="0" fontId="2" fillId="5" borderId="1" xfId="19" applyFill="1" applyBorder="1"/>
    <xf numFmtId="0" fontId="2" fillId="5" borderId="5" xfId="19" applyFill="1" applyBorder="1"/>
    <xf numFmtId="0" fontId="11" fillId="3" borderId="0" xfId="19" applyFont="1" applyFill="1" applyAlignment="1">
      <alignment horizontal="center" vertical="center" wrapText="1"/>
    </xf>
    <xf numFmtId="0" fontId="6" fillId="3" borderId="0" xfId="0" applyFont="1" applyFill="1" applyBorder="1" applyAlignment="1">
      <alignment horizontal="left" vertical="center" wrapText="1"/>
    </xf>
    <xf numFmtId="0" fontId="6" fillId="3" borderId="32" xfId="0" applyFont="1" applyFill="1" applyBorder="1" applyAlignment="1">
      <alignment horizontal="left" vertical="center" wrapText="1"/>
    </xf>
  </cellXfs>
  <cellStyles count="22">
    <cellStyle name="Heading" xfId="3"/>
    <cellStyle name="Heading 2" xfId="10"/>
    <cellStyle name="Heading1" xfId="4"/>
    <cellStyle name="Heading1 2" xfId="11"/>
    <cellStyle name="Normalny" xfId="0" builtinId="0" customBuiltin="1"/>
    <cellStyle name="Normalny 2" xfId="5"/>
    <cellStyle name="Normalny 2 2" xfId="12"/>
    <cellStyle name="Normalny 3" xfId="9"/>
    <cellStyle name="Normalny 4" xfId="15"/>
    <cellStyle name="Normalny 5" xfId="16"/>
    <cellStyle name="Normalny 6" xfId="17"/>
    <cellStyle name="Normalny 7" xfId="19"/>
    <cellStyle name="Normalny_Arkusz1" xfId="6"/>
    <cellStyle name="Procentowy" xfId="18" builtinId="5"/>
    <cellStyle name="Procentowy 2" xfId="21"/>
    <cellStyle name="Result" xfId="7"/>
    <cellStyle name="Result 2" xfId="13"/>
    <cellStyle name="Result2" xfId="8"/>
    <cellStyle name="Result2 2" xfId="14"/>
    <cellStyle name="Tekst objaśnienia" xfId="2" builtinId="53"/>
    <cellStyle name="Walutowy" xfId="1" builtinId="4" customBuiltin="1"/>
    <cellStyle name="Walutowy 2" xfId="2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Z46"/>
  <sheetViews>
    <sheetView showGridLines="0" tabSelected="1" view="pageBreakPreview" topLeftCell="A7" zoomScale="70" zoomScaleNormal="70" zoomScaleSheetLayoutView="70" workbookViewId="0">
      <selection activeCell="H10" sqref="H10"/>
    </sheetView>
  </sheetViews>
  <sheetFormatPr defaultRowHeight="14.25"/>
  <cols>
    <col min="1" max="1" width="6.125" style="1" customWidth="1"/>
    <col min="2" max="2" width="61.75" style="1" customWidth="1"/>
    <col min="3" max="3" width="10.25" style="1" customWidth="1"/>
    <col min="4" max="6" width="12.5" style="1" customWidth="1"/>
    <col min="7" max="9" width="15.625" style="103" customWidth="1"/>
    <col min="10" max="10" width="22.75" style="1" customWidth="1"/>
    <col min="11" max="11" width="11.75" style="1" bestFit="1" customWidth="1"/>
    <col min="12" max="12" width="12.5" style="1" customWidth="1"/>
    <col min="13" max="13" width="21.5" style="1" customWidth="1"/>
    <col min="14" max="14" width="17.125" style="1" customWidth="1"/>
    <col min="15" max="15" width="21.25" style="1" customWidth="1"/>
    <col min="16" max="260" width="8.5" style="1" customWidth="1"/>
    <col min="261" max="1027" width="8.5" customWidth="1"/>
    <col min="1028" max="1028" width="9" customWidth="1"/>
  </cols>
  <sheetData>
    <row r="1" spans="1:15" s="40" customFormat="1">
      <c r="A1" s="37"/>
      <c r="B1" s="38"/>
      <c r="C1" s="37"/>
      <c r="D1" s="39"/>
      <c r="E1" s="39"/>
      <c r="F1" s="39"/>
      <c r="G1" s="99"/>
      <c r="H1" s="99"/>
      <c r="I1" s="99"/>
      <c r="K1" s="39"/>
      <c r="L1" s="39"/>
      <c r="M1" s="39"/>
      <c r="N1" s="39"/>
    </row>
    <row r="2" spans="1:15" s="40" customFormat="1" ht="24" customHeight="1">
      <c r="A2" s="37"/>
      <c r="B2" s="39"/>
      <c r="C2" s="41"/>
      <c r="D2" s="39"/>
      <c r="E2" s="39"/>
      <c r="F2" s="39"/>
      <c r="G2" s="99"/>
      <c r="H2" s="99"/>
      <c r="I2" s="99"/>
      <c r="J2" s="43" t="s">
        <v>14</v>
      </c>
      <c r="K2" s="39"/>
      <c r="L2" s="39"/>
      <c r="M2" s="39"/>
      <c r="N2" s="39"/>
    </row>
    <row r="3" spans="1:15" s="40" customFormat="1" ht="26.25" customHeight="1">
      <c r="C3" s="44"/>
      <c r="D3" s="43"/>
      <c r="E3" s="43"/>
      <c r="F3" s="43"/>
      <c r="G3" s="100"/>
      <c r="H3" s="100"/>
      <c r="I3" s="100"/>
      <c r="K3" s="42"/>
      <c r="L3" s="42"/>
      <c r="M3" s="42"/>
      <c r="N3" s="42"/>
    </row>
    <row r="4" spans="1:15" s="46" customFormat="1" ht="68.25" customHeight="1">
      <c r="A4" s="395" t="s">
        <v>32</v>
      </c>
      <c r="B4" s="395"/>
      <c r="C4" s="395"/>
      <c r="D4" s="395"/>
      <c r="E4" s="395"/>
      <c r="F4" s="395"/>
      <c r="G4" s="395"/>
      <c r="H4" s="395"/>
      <c r="I4" s="395"/>
      <c r="J4" s="395"/>
      <c r="K4" s="395"/>
      <c r="L4" s="45"/>
      <c r="M4" s="45"/>
      <c r="N4" s="45"/>
    </row>
    <row r="5" spans="1:15" s="2" customFormat="1" ht="15" customHeight="1">
      <c r="B5" s="396" t="s">
        <v>23</v>
      </c>
      <c r="C5" s="396"/>
      <c r="D5" s="396"/>
      <c r="E5" s="81"/>
      <c r="F5" s="81"/>
      <c r="G5" s="101"/>
      <c r="H5" s="101"/>
      <c r="I5" s="101"/>
      <c r="J5" s="3"/>
      <c r="K5" s="4"/>
    </row>
    <row r="6" spans="1:15" s="2" customFormat="1" ht="15.75" customHeight="1">
      <c r="B6" s="397" t="s">
        <v>85</v>
      </c>
      <c r="C6" s="397"/>
      <c r="D6" s="397"/>
      <c r="E6" s="397"/>
      <c r="F6" s="397"/>
      <c r="G6" s="397"/>
      <c r="H6" s="397"/>
      <c r="I6" s="397"/>
      <c r="J6" s="397"/>
      <c r="K6" s="398" t="s">
        <v>0</v>
      </c>
      <c r="L6" s="398"/>
      <c r="M6" s="398"/>
      <c r="N6" s="398"/>
      <c r="O6" s="398"/>
    </row>
    <row r="7" spans="1:15" s="2" customFormat="1" ht="54" customHeight="1">
      <c r="A7" s="5" t="s">
        <v>16</v>
      </c>
      <c r="B7" s="5" t="s">
        <v>1</v>
      </c>
      <c r="C7" s="5" t="s">
        <v>111</v>
      </c>
      <c r="D7" s="5" t="s">
        <v>2</v>
      </c>
      <c r="E7" s="102" t="s">
        <v>87</v>
      </c>
      <c r="F7" s="5" t="s">
        <v>88</v>
      </c>
      <c r="G7" s="102" t="s">
        <v>3</v>
      </c>
      <c r="H7" s="102" t="s">
        <v>89</v>
      </c>
      <c r="I7" s="102" t="s">
        <v>90</v>
      </c>
      <c r="J7" s="5" t="s">
        <v>91</v>
      </c>
      <c r="K7" s="399" t="s">
        <v>110</v>
      </c>
      <c r="L7" s="399"/>
      <c r="M7" s="129" t="s">
        <v>130</v>
      </c>
      <c r="N7" s="129" t="s">
        <v>112</v>
      </c>
      <c r="O7" s="129" t="s">
        <v>4</v>
      </c>
    </row>
    <row r="8" spans="1:15" s="2" customFormat="1" ht="16.5" customHeight="1">
      <c r="A8" s="5">
        <v>1</v>
      </c>
      <c r="B8" s="5">
        <v>2</v>
      </c>
      <c r="C8" s="5">
        <v>3</v>
      </c>
      <c r="D8" s="5">
        <v>4</v>
      </c>
      <c r="E8" s="5">
        <v>5</v>
      </c>
      <c r="F8" s="5">
        <v>6</v>
      </c>
      <c r="G8" s="102">
        <v>7</v>
      </c>
      <c r="H8" s="102">
        <v>8</v>
      </c>
      <c r="I8" s="102">
        <v>9</v>
      </c>
      <c r="J8" s="5">
        <v>10</v>
      </c>
      <c r="K8" s="400">
        <v>11</v>
      </c>
      <c r="L8" s="400"/>
      <c r="M8" s="6">
        <v>12</v>
      </c>
      <c r="N8" s="7">
        <v>13</v>
      </c>
      <c r="O8" s="6">
        <v>14</v>
      </c>
    </row>
    <row r="9" spans="1:15" s="2" customFormat="1" ht="5.25" customHeight="1">
      <c r="A9" s="393"/>
      <c r="B9" s="393"/>
      <c r="C9" s="393"/>
      <c r="D9" s="393"/>
      <c r="E9" s="394"/>
      <c r="F9" s="394"/>
      <c r="G9" s="393"/>
      <c r="H9" s="393"/>
      <c r="I9" s="393"/>
      <c r="J9" s="393"/>
      <c r="K9" s="393"/>
      <c r="L9" s="393"/>
      <c r="M9" s="393"/>
      <c r="N9" s="393"/>
      <c r="O9" s="393"/>
    </row>
    <row r="10" spans="1:15" s="2" customFormat="1" ht="155.25" customHeight="1">
      <c r="A10" s="50">
        <v>1</v>
      </c>
      <c r="B10" s="72" t="s">
        <v>285</v>
      </c>
      <c r="C10" s="324" t="s">
        <v>5</v>
      </c>
      <c r="D10" s="104">
        <f>30*1.5</f>
        <v>45</v>
      </c>
      <c r="E10" s="111"/>
      <c r="F10" s="110">
        <v>0.08</v>
      </c>
      <c r="G10" s="107"/>
      <c r="H10" s="108">
        <f>E10*D10</f>
        <v>0</v>
      </c>
      <c r="I10" s="108">
        <f>J10-H10</f>
        <v>0</v>
      </c>
      <c r="J10" s="109">
        <f>G10*D10</f>
        <v>0</v>
      </c>
      <c r="K10" s="13"/>
      <c r="L10" s="14"/>
      <c r="M10" s="14"/>
      <c r="N10" s="14"/>
      <c r="O10" s="14"/>
    </row>
    <row r="11" spans="1:15" s="2" customFormat="1" ht="152.25" customHeight="1">
      <c r="A11" s="50">
        <v>2</v>
      </c>
      <c r="B11" s="72" t="s">
        <v>286</v>
      </c>
      <c r="C11" s="324" t="s">
        <v>5</v>
      </c>
      <c r="D11" s="104">
        <f>30*1.5</f>
        <v>45</v>
      </c>
      <c r="E11" s="111"/>
      <c r="F11" s="110">
        <v>0.08</v>
      </c>
      <c r="G11" s="107"/>
      <c r="H11" s="108">
        <f t="shared" ref="H11:H41" si="0">E11*D11</f>
        <v>0</v>
      </c>
      <c r="I11" s="108">
        <f t="shared" ref="I11:I41" si="1">J11-H11</f>
        <v>0</v>
      </c>
      <c r="J11" s="109">
        <f t="shared" ref="J11:J30" si="2">G11*D11</f>
        <v>0</v>
      </c>
      <c r="K11" s="13"/>
      <c r="L11" s="14"/>
      <c r="M11" s="14"/>
      <c r="N11" s="14"/>
      <c r="O11" s="14"/>
    </row>
    <row r="12" spans="1:15" s="2" customFormat="1" ht="109.5" customHeight="1">
      <c r="A12" s="50">
        <v>3</v>
      </c>
      <c r="B12" s="72" t="s">
        <v>287</v>
      </c>
      <c r="C12" s="324" t="s">
        <v>5</v>
      </c>
      <c r="D12" s="104">
        <f>20*1.5</f>
        <v>30</v>
      </c>
      <c r="E12" s="111"/>
      <c r="F12" s="110">
        <v>0.08</v>
      </c>
      <c r="G12" s="107"/>
      <c r="H12" s="108">
        <f t="shared" si="0"/>
        <v>0</v>
      </c>
      <c r="I12" s="108">
        <f t="shared" si="1"/>
        <v>0</v>
      </c>
      <c r="J12" s="109">
        <f t="shared" si="2"/>
        <v>0</v>
      </c>
      <c r="K12" s="13"/>
      <c r="L12" s="14"/>
      <c r="M12" s="14"/>
      <c r="N12" s="14"/>
      <c r="O12" s="14"/>
    </row>
    <row r="13" spans="1:15" s="2" customFormat="1" ht="166.5" customHeight="1">
      <c r="A13" s="50">
        <v>4</v>
      </c>
      <c r="B13" s="72" t="s">
        <v>289</v>
      </c>
      <c r="C13" s="324" t="s">
        <v>5</v>
      </c>
      <c r="D13" s="104">
        <f>25</f>
        <v>25</v>
      </c>
      <c r="E13" s="111"/>
      <c r="F13" s="110">
        <v>0.08</v>
      </c>
      <c r="G13" s="107"/>
      <c r="H13" s="108">
        <f t="shared" si="0"/>
        <v>0</v>
      </c>
      <c r="I13" s="108">
        <f t="shared" si="1"/>
        <v>0</v>
      </c>
      <c r="J13" s="109">
        <f t="shared" si="2"/>
        <v>0</v>
      </c>
      <c r="K13" s="13"/>
      <c r="L13" s="14"/>
      <c r="M13" s="14"/>
      <c r="N13" s="14"/>
      <c r="O13" s="14"/>
    </row>
    <row r="14" spans="1:15" s="2" customFormat="1" ht="138.75" customHeight="1">
      <c r="A14" s="50">
        <v>5</v>
      </c>
      <c r="B14" s="72" t="s">
        <v>288</v>
      </c>
      <c r="C14" s="324" t="s">
        <v>5</v>
      </c>
      <c r="D14" s="104">
        <v>8</v>
      </c>
      <c r="E14" s="111"/>
      <c r="F14" s="110">
        <v>0.08</v>
      </c>
      <c r="G14" s="107"/>
      <c r="H14" s="108">
        <f t="shared" si="0"/>
        <v>0</v>
      </c>
      <c r="I14" s="108">
        <f t="shared" si="1"/>
        <v>0</v>
      </c>
      <c r="J14" s="109">
        <f t="shared" si="2"/>
        <v>0</v>
      </c>
      <c r="K14" s="13"/>
      <c r="L14" s="14"/>
      <c r="M14" s="14"/>
      <c r="N14" s="14"/>
      <c r="O14" s="14"/>
    </row>
    <row r="15" spans="1:15" s="2" customFormat="1" ht="78.75" customHeight="1">
      <c r="A15" s="50">
        <v>6</v>
      </c>
      <c r="B15" s="72" t="s">
        <v>283</v>
      </c>
      <c r="C15" s="324" t="s">
        <v>5</v>
      </c>
      <c r="D15" s="104">
        <v>15</v>
      </c>
      <c r="E15" s="111"/>
      <c r="F15" s="110">
        <v>0.08</v>
      </c>
      <c r="G15" s="107"/>
      <c r="H15" s="108">
        <f t="shared" si="0"/>
        <v>0</v>
      </c>
      <c r="I15" s="108">
        <f t="shared" si="1"/>
        <v>0</v>
      </c>
      <c r="J15" s="109">
        <f t="shared" si="2"/>
        <v>0</v>
      </c>
      <c r="K15" s="13"/>
      <c r="L15" s="14"/>
      <c r="M15" s="14"/>
      <c r="N15" s="14"/>
      <c r="O15" s="14"/>
    </row>
    <row r="16" spans="1:15" s="2" customFormat="1" ht="228.75" customHeight="1">
      <c r="A16" s="50">
        <v>7</v>
      </c>
      <c r="B16" s="72" t="s">
        <v>284</v>
      </c>
      <c r="C16" s="324" t="s">
        <v>5</v>
      </c>
      <c r="D16" s="104">
        <v>8</v>
      </c>
      <c r="E16" s="111"/>
      <c r="F16" s="110">
        <v>0.08</v>
      </c>
      <c r="G16" s="107"/>
      <c r="H16" s="108">
        <f t="shared" si="0"/>
        <v>0</v>
      </c>
      <c r="I16" s="108">
        <f t="shared" si="1"/>
        <v>0</v>
      </c>
      <c r="J16" s="109">
        <f t="shared" si="2"/>
        <v>0</v>
      </c>
      <c r="K16" s="13"/>
      <c r="L16" s="14"/>
      <c r="M16" s="14"/>
      <c r="N16" s="14"/>
      <c r="O16" s="14"/>
    </row>
    <row r="17" spans="1:15" s="2" customFormat="1" ht="48" customHeight="1">
      <c r="A17" s="50">
        <v>8</v>
      </c>
      <c r="B17" s="72" t="s">
        <v>282</v>
      </c>
      <c r="C17" s="324" t="s">
        <v>5</v>
      </c>
      <c r="D17" s="104">
        <v>8</v>
      </c>
      <c r="E17" s="111"/>
      <c r="F17" s="110">
        <v>0.08</v>
      </c>
      <c r="G17" s="107"/>
      <c r="H17" s="108">
        <f t="shared" si="0"/>
        <v>0</v>
      </c>
      <c r="I17" s="108">
        <f t="shared" si="1"/>
        <v>0</v>
      </c>
      <c r="J17" s="109">
        <f t="shared" si="2"/>
        <v>0</v>
      </c>
      <c r="K17" s="13"/>
      <c r="L17" s="14"/>
      <c r="M17" s="15"/>
      <c r="N17" s="14"/>
      <c r="O17" s="14"/>
    </row>
    <row r="18" spans="1:15" s="2" customFormat="1" ht="95.25" customHeight="1">
      <c r="A18" s="50">
        <v>9</v>
      </c>
      <c r="B18" s="72" t="s">
        <v>281</v>
      </c>
      <c r="C18" s="324" t="s">
        <v>5</v>
      </c>
      <c r="D18" s="104">
        <v>15</v>
      </c>
      <c r="E18" s="111"/>
      <c r="F18" s="110">
        <v>0.08</v>
      </c>
      <c r="G18" s="107"/>
      <c r="H18" s="108">
        <f t="shared" si="0"/>
        <v>0</v>
      </c>
      <c r="I18" s="108">
        <f t="shared" si="1"/>
        <v>0</v>
      </c>
      <c r="J18" s="109">
        <f t="shared" si="2"/>
        <v>0</v>
      </c>
      <c r="K18" s="13"/>
      <c r="L18" s="14"/>
      <c r="M18" s="14"/>
      <c r="N18" s="14"/>
      <c r="O18" s="14"/>
    </row>
    <row r="19" spans="1:15" s="2" customFormat="1" ht="111.75" customHeight="1">
      <c r="A19" s="50" t="s">
        <v>11</v>
      </c>
      <c r="B19" s="72" t="s">
        <v>280</v>
      </c>
      <c r="C19" s="324" t="s">
        <v>5</v>
      </c>
      <c r="D19" s="104">
        <v>25</v>
      </c>
      <c r="E19" s="111"/>
      <c r="F19" s="110">
        <v>0.08</v>
      </c>
      <c r="G19" s="107"/>
      <c r="H19" s="108">
        <f t="shared" si="0"/>
        <v>0</v>
      </c>
      <c r="I19" s="108">
        <f t="shared" si="1"/>
        <v>0</v>
      </c>
      <c r="J19" s="109">
        <f t="shared" si="2"/>
        <v>0</v>
      </c>
      <c r="K19" s="13"/>
      <c r="L19" s="14"/>
      <c r="M19" s="14"/>
      <c r="N19" s="14"/>
      <c r="O19" s="14"/>
    </row>
    <row r="20" spans="1:15" s="2" customFormat="1" ht="155.25" customHeight="1">
      <c r="A20" s="54">
        <v>11</v>
      </c>
      <c r="B20" s="72" t="s">
        <v>279</v>
      </c>
      <c r="C20" s="324" t="s">
        <v>5</v>
      </c>
      <c r="D20" s="104">
        <v>8</v>
      </c>
      <c r="E20" s="111"/>
      <c r="F20" s="110">
        <v>0.08</v>
      </c>
      <c r="G20" s="107"/>
      <c r="H20" s="108">
        <f t="shared" si="0"/>
        <v>0</v>
      </c>
      <c r="I20" s="108">
        <f t="shared" si="1"/>
        <v>0</v>
      </c>
      <c r="J20" s="109">
        <f t="shared" si="2"/>
        <v>0</v>
      </c>
      <c r="K20" s="13"/>
      <c r="L20" s="14"/>
      <c r="M20" s="14"/>
      <c r="N20" s="14"/>
      <c r="O20" s="14"/>
    </row>
    <row r="21" spans="1:15" s="2" customFormat="1" ht="78.75" customHeight="1">
      <c r="A21" s="54">
        <v>12</v>
      </c>
      <c r="B21" s="72" t="s">
        <v>277</v>
      </c>
      <c r="C21" s="324" t="s">
        <v>5</v>
      </c>
      <c r="D21" s="104">
        <v>8</v>
      </c>
      <c r="E21" s="111"/>
      <c r="F21" s="110">
        <v>0.08</v>
      </c>
      <c r="G21" s="107"/>
      <c r="H21" s="108">
        <f t="shared" si="0"/>
        <v>0</v>
      </c>
      <c r="I21" s="108">
        <f t="shared" si="1"/>
        <v>0</v>
      </c>
      <c r="J21" s="109">
        <f t="shared" si="2"/>
        <v>0</v>
      </c>
      <c r="K21" s="13"/>
      <c r="L21" s="14"/>
      <c r="M21" s="14"/>
      <c r="N21" s="14"/>
      <c r="O21" s="14"/>
    </row>
    <row r="22" spans="1:15" s="2" customFormat="1" ht="183" customHeight="1">
      <c r="A22" s="54">
        <v>13</v>
      </c>
      <c r="B22" s="72" t="s">
        <v>278</v>
      </c>
      <c r="C22" s="324" t="s">
        <v>5</v>
      </c>
      <c r="D22" s="104">
        <v>8</v>
      </c>
      <c r="E22" s="111"/>
      <c r="F22" s="110">
        <v>0.08</v>
      </c>
      <c r="G22" s="107"/>
      <c r="H22" s="108">
        <f t="shared" si="0"/>
        <v>0</v>
      </c>
      <c r="I22" s="108">
        <f t="shared" si="1"/>
        <v>0</v>
      </c>
      <c r="J22" s="109">
        <f t="shared" si="2"/>
        <v>0</v>
      </c>
      <c r="K22" s="13"/>
      <c r="L22" s="14"/>
      <c r="M22" s="14"/>
      <c r="N22" s="14"/>
      <c r="O22" s="14"/>
    </row>
    <row r="23" spans="1:15" s="2" customFormat="1" ht="150.75" customHeight="1">
      <c r="A23" s="54">
        <v>14</v>
      </c>
      <c r="B23" s="72" t="s">
        <v>276</v>
      </c>
      <c r="C23" s="324" t="s">
        <v>5</v>
      </c>
      <c r="D23" s="104">
        <v>8</v>
      </c>
      <c r="E23" s="111"/>
      <c r="F23" s="110">
        <v>0.08</v>
      </c>
      <c r="G23" s="107"/>
      <c r="H23" s="108">
        <f t="shared" si="0"/>
        <v>0</v>
      </c>
      <c r="I23" s="108">
        <f t="shared" si="1"/>
        <v>0</v>
      </c>
      <c r="J23" s="109">
        <f t="shared" si="2"/>
        <v>0</v>
      </c>
      <c r="K23" s="13"/>
      <c r="L23" s="14"/>
      <c r="M23" s="14"/>
      <c r="N23" s="14"/>
      <c r="O23" s="14"/>
    </row>
    <row r="24" spans="1:15" s="2" customFormat="1" ht="79.5" customHeight="1">
      <c r="A24" s="70" t="s">
        <v>57</v>
      </c>
      <c r="B24" s="73" t="s">
        <v>275</v>
      </c>
      <c r="C24" s="325" t="s">
        <v>5</v>
      </c>
      <c r="D24" s="105">
        <v>60</v>
      </c>
      <c r="E24" s="111"/>
      <c r="F24" s="110">
        <v>0.08</v>
      </c>
      <c r="G24" s="107"/>
      <c r="H24" s="108">
        <f t="shared" si="0"/>
        <v>0</v>
      </c>
      <c r="I24" s="108">
        <f t="shared" si="1"/>
        <v>0</v>
      </c>
      <c r="J24" s="109">
        <f t="shared" si="2"/>
        <v>0</v>
      </c>
      <c r="K24" s="71"/>
      <c r="L24" s="33"/>
      <c r="M24" s="33"/>
      <c r="N24" s="33"/>
      <c r="O24" s="33"/>
    </row>
    <row r="25" spans="1:15" s="2" customFormat="1" ht="33" customHeight="1">
      <c r="A25" s="54">
        <v>16</v>
      </c>
      <c r="B25" s="72" t="s">
        <v>274</v>
      </c>
      <c r="C25" s="324" t="s">
        <v>5</v>
      </c>
      <c r="D25" s="104">
        <v>8</v>
      </c>
      <c r="E25" s="111"/>
      <c r="F25" s="110">
        <v>0.08</v>
      </c>
      <c r="G25" s="107"/>
      <c r="H25" s="108">
        <f t="shared" si="0"/>
        <v>0</v>
      </c>
      <c r="I25" s="108">
        <f t="shared" si="1"/>
        <v>0</v>
      </c>
      <c r="J25" s="109">
        <f t="shared" si="2"/>
        <v>0</v>
      </c>
      <c r="K25" s="13"/>
      <c r="L25" s="14"/>
      <c r="M25" s="14"/>
      <c r="N25" s="14"/>
      <c r="O25" s="14"/>
    </row>
    <row r="26" spans="1:15" s="2" customFormat="1" ht="33.75" customHeight="1">
      <c r="A26" s="54">
        <v>17</v>
      </c>
      <c r="B26" s="72" t="s">
        <v>273</v>
      </c>
      <c r="C26" s="324" t="s">
        <v>5</v>
      </c>
      <c r="D26" s="104">
        <v>8</v>
      </c>
      <c r="E26" s="111"/>
      <c r="F26" s="110">
        <v>0.08</v>
      </c>
      <c r="G26" s="107"/>
      <c r="H26" s="108">
        <f t="shared" si="0"/>
        <v>0</v>
      </c>
      <c r="I26" s="108">
        <f t="shared" si="1"/>
        <v>0</v>
      </c>
      <c r="J26" s="109">
        <f t="shared" si="2"/>
        <v>0</v>
      </c>
      <c r="K26" s="13"/>
      <c r="L26" s="14"/>
      <c r="M26" s="14"/>
      <c r="N26" s="14"/>
      <c r="O26" s="14"/>
    </row>
    <row r="27" spans="1:15" s="2" customFormat="1" ht="34.5" customHeight="1">
      <c r="A27" s="54">
        <v>18</v>
      </c>
      <c r="B27" s="72" t="s">
        <v>272</v>
      </c>
      <c r="C27" s="324" t="s">
        <v>5</v>
      </c>
      <c r="D27" s="104">
        <v>8</v>
      </c>
      <c r="E27" s="111"/>
      <c r="F27" s="110">
        <v>0.08</v>
      </c>
      <c r="G27" s="107"/>
      <c r="H27" s="108">
        <f t="shared" si="0"/>
        <v>0</v>
      </c>
      <c r="I27" s="108">
        <f t="shared" si="1"/>
        <v>0</v>
      </c>
      <c r="J27" s="109">
        <f t="shared" si="2"/>
        <v>0</v>
      </c>
      <c r="K27" s="13"/>
      <c r="L27" s="14"/>
      <c r="M27" s="14"/>
      <c r="N27" s="14"/>
      <c r="O27" s="14"/>
    </row>
    <row r="28" spans="1:15" s="2" customFormat="1" ht="20.25" customHeight="1">
      <c r="A28" s="54">
        <v>19</v>
      </c>
      <c r="B28" s="72" t="s">
        <v>80</v>
      </c>
      <c r="C28" s="324" t="s">
        <v>5</v>
      </c>
      <c r="D28" s="104">
        <v>45</v>
      </c>
      <c r="E28" s="111"/>
      <c r="F28" s="110">
        <v>0.08</v>
      </c>
      <c r="G28" s="107"/>
      <c r="H28" s="108">
        <f t="shared" si="0"/>
        <v>0</v>
      </c>
      <c r="I28" s="108">
        <f t="shared" si="1"/>
        <v>0</v>
      </c>
      <c r="J28" s="109">
        <f t="shared" si="2"/>
        <v>0</v>
      </c>
      <c r="K28" s="13"/>
      <c r="L28" s="14"/>
      <c r="M28" s="14"/>
      <c r="N28" s="14"/>
      <c r="O28" s="14"/>
    </row>
    <row r="29" spans="1:15" s="2" customFormat="1" ht="243.75" customHeight="1">
      <c r="A29" s="54">
        <v>20</v>
      </c>
      <c r="B29" s="74" t="s">
        <v>271</v>
      </c>
      <c r="C29" s="326" t="s">
        <v>10</v>
      </c>
      <c r="D29" s="106">
        <v>15</v>
      </c>
      <c r="E29" s="111"/>
      <c r="F29" s="110">
        <v>0.08</v>
      </c>
      <c r="G29" s="107"/>
      <c r="H29" s="108">
        <f t="shared" si="0"/>
        <v>0</v>
      </c>
      <c r="I29" s="108">
        <f t="shared" si="1"/>
        <v>0</v>
      </c>
      <c r="J29" s="109">
        <f t="shared" si="2"/>
        <v>0</v>
      </c>
      <c r="K29" s="13"/>
      <c r="L29" s="14"/>
      <c r="M29" s="14"/>
      <c r="N29" s="14"/>
      <c r="O29" s="14"/>
    </row>
    <row r="30" spans="1:15" s="2" customFormat="1" ht="60.75" customHeight="1">
      <c r="A30" s="54">
        <v>21</v>
      </c>
      <c r="B30" s="75" t="s">
        <v>270</v>
      </c>
      <c r="C30" s="326" t="s">
        <v>10</v>
      </c>
      <c r="D30" s="106">
        <v>5</v>
      </c>
      <c r="E30" s="111"/>
      <c r="F30" s="110">
        <v>0.08</v>
      </c>
      <c r="G30" s="107"/>
      <c r="H30" s="108">
        <f t="shared" si="0"/>
        <v>0</v>
      </c>
      <c r="I30" s="108">
        <f t="shared" si="1"/>
        <v>0</v>
      </c>
      <c r="J30" s="109">
        <f t="shared" si="2"/>
        <v>0</v>
      </c>
      <c r="K30" s="13"/>
      <c r="L30" s="14"/>
      <c r="M30" s="14"/>
      <c r="N30" s="14"/>
      <c r="O30" s="14"/>
    </row>
    <row r="31" spans="1:15" s="2" customFormat="1" ht="107.25" customHeight="1">
      <c r="A31" s="54" t="s">
        <v>47</v>
      </c>
      <c r="B31" s="74" t="s">
        <v>84</v>
      </c>
      <c r="C31" s="326" t="s">
        <v>10</v>
      </c>
      <c r="D31" s="106">
        <v>3</v>
      </c>
      <c r="E31" s="111"/>
      <c r="F31" s="110">
        <v>0.08</v>
      </c>
      <c r="G31" s="107"/>
      <c r="H31" s="108">
        <f t="shared" si="0"/>
        <v>0</v>
      </c>
      <c r="I31" s="108">
        <f t="shared" si="1"/>
        <v>0</v>
      </c>
      <c r="J31" s="109"/>
      <c r="K31" s="13"/>
      <c r="L31" s="14"/>
      <c r="M31" s="14"/>
      <c r="N31" s="14"/>
      <c r="O31" s="14"/>
    </row>
    <row r="32" spans="1:15" s="2" customFormat="1" ht="155.25" customHeight="1">
      <c r="A32" s="54" t="s">
        <v>48</v>
      </c>
      <c r="B32" s="74" t="s">
        <v>269</v>
      </c>
      <c r="C32" s="326" t="s">
        <v>10</v>
      </c>
      <c r="D32" s="106">
        <v>15</v>
      </c>
      <c r="E32" s="111"/>
      <c r="F32" s="110">
        <v>0.08</v>
      </c>
      <c r="G32" s="107"/>
      <c r="H32" s="108">
        <f t="shared" si="0"/>
        <v>0</v>
      </c>
      <c r="I32" s="108">
        <f t="shared" si="1"/>
        <v>0</v>
      </c>
      <c r="J32" s="109"/>
      <c r="K32" s="13"/>
      <c r="L32" s="14"/>
      <c r="M32" s="14"/>
      <c r="N32" s="14"/>
      <c r="O32" s="14"/>
    </row>
    <row r="33" spans="1:18" s="2" customFormat="1" ht="111.75" customHeight="1">
      <c r="A33" s="54" t="s">
        <v>49</v>
      </c>
      <c r="B33" s="74" t="s">
        <v>83</v>
      </c>
      <c r="C33" s="326" t="s">
        <v>10</v>
      </c>
      <c r="D33" s="106">
        <v>3</v>
      </c>
      <c r="E33" s="111"/>
      <c r="F33" s="110">
        <v>0.08</v>
      </c>
      <c r="G33" s="107"/>
      <c r="H33" s="108">
        <f t="shared" si="0"/>
        <v>0</v>
      </c>
      <c r="I33" s="108">
        <f t="shared" si="1"/>
        <v>0</v>
      </c>
      <c r="J33" s="109"/>
      <c r="K33" s="13"/>
      <c r="L33" s="14"/>
      <c r="M33" s="14"/>
      <c r="N33" s="14"/>
      <c r="O33" s="14"/>
    </row>
    <row r="34" spans="1:18" s="2" customFormat="1" ht="153" customHeight="1">
      <c r="A34" s="54" t="s">
        <v>50</v>
      </c>
      <c r="B34" s="74" t="s">
        <v>268</v>
      </c>
      <c r="C34" s="326" t="s">
        <v>10</v>
      </c>
      <c r="D34" s="106">
        <v>60</v>
      </c>
      <c r="E34" s="111"/>
      <c r="F34" s="110">
        <v>0.08</v>
      </c>
      <c r="G34" s="107"/>
      <c r="H34" s="108">
        <f t="shared" si="0"/>
        <v>0</v>
      </c>
      <c r="I34" s="108">
        <f t="shared" si="1"/>
        <v>0</v>
      </c>
      <c r="J34" s="109"/>
      <c r="K34" s="13"/>
      <c r="L34" s="14"/>
      <c r="M34" s="14"/>
      <c r="N34" s="14"/>
      <c r="O34" s="14"/>
    </row>
    <row r="35" spans="1:18" s="2" customFormat="1" ht="63.75" customHeight="1">
      <c r="A35" s="54" t="s">
        <v>55</v>
      </c>
      <c r="B35" s="74" t="s">
        <v>267</v>
      </c>
      <c r="C35" s="326" t="s">
        <v>10</v>
      </c>
      <c r="D35" s="106">
        <v>8</v>
      </c>
      <c r="E35" s="111"/>
      <c r="F35" s="110">
        <v>0.08</v>
      </c>
      <c r="G35" s="107"/>
      <c r="H35" s="108">
        <f t="shared" si="0"/>
        <v>0</v>
      </c>
      <c r="I35" s="108">
        <f t="shared" si="1"/>
        <v>0</v>
      </c>
      <c r="J35" s="109"/>
      <c r="K35" s="13"/>
      <c r="L35" s="16"/>
      <c r="M35" s="16"/>
      <c r="N35" s="16"/>
      <c r="O35" s="16"/>
    </row>
    <row r="36" spans="1:18" s="2" customFormat="1" ht="49.5" customHeight="1">
      <c r="A36" s="54" t="s">
        <v>54</v>
      </c>
      <c r="B36" s="74" t="s">
        <v>82</v>
      </c>
      <c r="C36" s="326" t="s">
        <v>10</v>
      </c>
      <c r="D36" s="106">
        <v>3</v>
      </c>
      <c r="E36" s="111"/>
      <c r="F36" s="110">
        <v>0.08</v>
      </c>
      <c r="G36" s="107"/>
      <c r="H36" s="108">
        <f t="shared" si="0"/>
        <v>0</v>
      </c>
      <c r="I36" s="108">
        <f t="shared" si="1"/>
        <v>0</v>
      </c>
      <c r="J36" s="109"/>
      <c r="K36" s="13"/>
      <c r="L36" s="16"/>
      <c r="M36" s="16"/>
      <c r="N36" s="16"/>
      <c r="O36" s="16"/>
    </row>
    <row r="37" spans="1:18" s="2" customFormat="1" ht="35.25" customHeight="1">
      <c r="A37" s="54" t="s">
        <v>53</v>
      </c>
      <c r="B37" s="74" t="s">
        <v>81</v>
      </c>
      <c r="C37" s="326" t="s">
        <v>10</v>
      </c>
      <c r="D37" s="106">
        <v>2</v>
      </c>
      <c r="E37" s="111"/>
      <c r="F37" s="110">
        <v>0.08</v>
      </c>
      <c r="G37" s="107"/>
      <c r="H37" s="108">
        <f t="shared" si="0"/>
        <v>0</v>
      </c>
      <c r="I37" s="108">
        <f t="shared" si="1"/>
        <v>0</v>
      </c>
      <c r="J37" s="109"/>
      <c r="K37" s="13"/>
      <c r="L37" s="16"/>
      <c r="M37" s="16"/>
      <c r="N37" s="16"/>
      <c r="O37" s="16"/>
    </row>
    <row r="38" spans="1:18" s="2" customFormat="1" ht="51.75" customHeight="1">
      <c r="A38" s="54" t="s">
        <v>52</v>
      </c>
      <c r="B38" s="74" t="s">
        <v>266</v>
      </c>
      <c r="C38" s="326" t="s">
        <v>10</v>
      </c>
      <c r="D38" s="106">
        <f>2*1.5</f>
        <v>3</v>
      </c>
      <c r="E38" s="111"/>
      <c r="F38" s="110">
        <v>0.08</v>
      </c>
      <c r="G38" s="107"/>
      <c r="H38" s="108">
        <f t="shared" si="0"/>
        <v>0</v>
      </c>
      <c r="I38" s="108">
        <f t="shared" si="1"/>
        <v>0</v>
      </c>
      <c r="J38" s="109"/>
      <c r="K38" s="13"/>
      <c r="L38" s="16"/>
      <c r="M38" s="16"/>
      <c r="N38" s="16"/>
      <c r="O38" s="16"/>
    </row>
    <row r="39" spans="1:18" s="2" customFormat="1" ht="125.25" customHeight="1">
      <c r="A39" s="54" t="s">
        <v>51</v>
      </c>
      <c r="B39" s="74" t="s">
        <v>265</v>
      </c>
      <c r="C39" s="326" t="s">
        <v>10</v>
      </c>
      <c r="D39" s="106">
        <v>6</v>
      </c>
      <c r="E39" s="111"/>
      <c r="F39" s="110">
        <v>0.08</v>
      </c>
      <c r="G39" s="107"/>
      <c r="H39" s="108">
        <f t="shared" si="0"/>
        <v>0</v>
      </c>
      <c r="I39" s="108">
        <f t="shared" si="1"/>
        <v>0</v>
      </c>
      <c r="J39" s="109"/>
      <c r="K39" s="13"/>
      <c r="L39" s="16"/>
      <c r="M39" s="16"/>
      <c r="N39" s="16"/>
      <c r="O39" s="16"/>
    </row>
    <row r="40" spans="1:18" s="2" customFormat="1" ht="84" customHeight="1">
      <c r="A40" s="54" t="s">
        <v>73</v>
      </c>
      <c r="B40" s="74" t="s">
        <v>264</v>
      </c>
      <c r="C40" s="326" t="s">
        <v>10</v>
      </c>
      <c r="D40" s="106">
        <v>3</v>
      </c>
      <c r="E40" s="111"/>
      <c r="F40" s="110">
        <v>0.08</v>
      </c>
      <c r="G40" s="107"/>
      <c r="H40" s="108">
        <f t="shared" si="0"/>
        <v>0</v>
      </c>
      <c r="I40" s="108">
        <f t="shared" si="1"/>
        <v>0</v>
      </c>
      <c r="J40" s="109"/>
      <c r="K40" s="13"/>
      <c r="L40" s="14"/>
      <c r="M40" s="14"/>
      <c r="N40" s="14"/>
      <c r="O40" s="14"/>
    </row>
    <row r="41" spans="1:18" s="55" customFormat="1" ht="120">
      <c r="A41" s="83" t="s">
        <v>72</v>
      </c>
      <c r="B41" s="391" t="s">
        <v>263</v>
      </c>
      <c r="C41" s="327" t="s">
        <v>5</v>
      </c>
      <c r="D41" s="98">
        <v>5</v>
      </c>
      <c r="E41" s="111"/>
      <c r="F41" s="110">
        <v>0.08</v>
      </c>
      <c r="G41" s="107"/>
      <c r="H41" s="108">
        <f t="shared" si="0"/>
        <v>0</v>
      </c>
      <c r="I41" s="108">
        <f t="shared" si="1"/>
        <v>0</v>
      </c>
      <c r="J41" s="109"/>
      <c r="K41" s="10"/>
      <c r="L41" s="11"/>
      <c r="M41" s="12"/>
      <c r="N41" s="13"/>
      <c r="O41" s="14"/>
      <c r="P41" s="14"/>
      <c r="Q41" s="14"/>
      <c r="R41" s="14"/>
    </row>
    <row r="42" spans="1:18" s="2" customFormat="1" ht="19.5" customHeight="1">
      <c r="A42" s="402" t="s">
        <v>13</v>
      </c>
      <c r="B42" s="403"/>
      <c r="C42" s="403"/>
      <c r="D42" s="403"/>
      <c r="E42" s="403"/>
      <c r="F42" s="355"/>
      <c r="G42" s="355"/>
      <c r="H42" s="355">
        <f>SUM(H10:H41)</f>
        <v>0</v>
      </c>
      <c r="I42" s="355"/>
      <c r="J42" s="356"/>
      <c r="K42" s="401"/>
      <c r="L42" s="401"/>
      <c r="M42" s="401"/>
      <c r="N42" s="401"/>
      <c r="O42" s="401"/>
    </row>
    <row r="43" spans="1:18" s="2" customFormat="1" ht="72" customHeight="1">
      <c r="A43" s="53"/>
      <c r="C43" s="53"/>
      <c r="D43" s="392" t="s">
        <v>134</v>
      </c>
      <c r="E43" s="392"/>
      <c r="F43" s="392"/>
      <c r="G43" s="392"/>
      <c r="H43" s="85"/>
      <c r="I43" s="85"/>
      <c r="J43" s="53"/>
      <c r="K43" s="53"/>
      <c r="L43" s="53"/>
      <c r="M43" s="53"/>
      <c r="N43" s="53"/>
      <c r="O43" s="53"/>
    </row>
    <row r="44" spans="1:18" ht="72" customHeight="1">
      <c r="A44" s="49"/>
      <c r="B44" s="49" t="s">
        <v>150</v>
      </c>
      <c r="C44" s="53"/>
      <c r="D44" s="392"/>
      <c r="E44" s="392"/>
      <c r="F44" s="392"/>
      <c r="G44" s="392"/>
      <c r="H44" s="85"/>
      <c r="I44" s="85"/>
      <c r="J44" s="53"/>
      <c r="K44" s="53"/>
      <c r="L44" s="53"/>
      <c r="M44" s="53"/>
      <c r="N44" s="53"/>
      <c r="O44" s="53"/>
    </row>
    <row r="45" spans="1:18" ht="72" customHeight="1">
      <c r="A45" s="53"/>
      <c r="D45" s="392"/>
      <c r="E45" s="392"/>
      <c r="F45" s="392"/>
      <c r="G45" s="392"/>
      <c r="H45" s="85"/>
      <c r="I45" s="85"/>
      <c r="K45" s="53"/>
      <c r="L45" s="53"/>
      <c r="M45" s="53"/>
      <c r="N45" s="53"/>
      <c r="O45" s="53"/>
    </row>
    <row r="46" spans="1:18" ht="34.5" customHeight="1"/>
  </sheetData>
  <mergeCells count="11">
    <mergeCell ref="D43:G45"/>
    <mergeCell ref="A9:J9"/>
    <mergeCell ref="K9:O9"/>
    <mergeCell ref="A4:K4"/>
    <mergeCell ref="B5:D5"/>
    <mergeCell ref="B6:J6"/>
    <mergeCell ref="K6:O6"/>
    <mergeCell ref="K7:L7"/>
    <mergeCell ref="K8:L8"/>
    <mergeCell ref="K42:O42"/>
    <mergeCell ref="A42:E42"/>
  </mergeCells>
  <printOptions horizontalCentered="1"/>
  <pageMargins left="0.35000000000000003" right="0.19645669291338602" top="0.68897637795275601" bottom="0.68897637795275601" header="0.39370078740157505" footer="0.39370078740157505"/>
  <pageSetup paperSize="9" scale="50" fitToWidth="0"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U37"/>
  <sheetViews>
    <sheetView showGridLines="0" view="pageBreakPreview" topLeftCell="A6" zoomScale="70" zoomScaleNormal="70" zoomScaleSheetLayoutView="70" workbookViewId="0">
      <selection activeCell="D22" sqref="D22"/>
    </sheetView>
  </sheetViews>
  <sheetFormatPr defaultRowHeight="14.25"/>
  <cols>
    <col min="1" max="1" width="5.5" style="1" customWidth="1"/>
    <col min="2" max="2" width="61.75" style="1" customWidth="1"/>
    <col min="3" max="3" width="10.25" style="1" customWidth="1"/>
    <col min="4" max="4" width="12.5" style="1" customWidth="1"/>
    <col min="5" max="5" width="15.625" style="1" customWidth="1"/>
    <col min="6" max="6" width="22.75" style="1" customWidth="1"/>
    <col min="7" max="7" width="14.75" style="1" customWidth="1"/>
    <col min="8" max="8" width="12.5" style="1" customWidth="1"/>
    <col min="9" max="9" width="21.5" style="1" customWidth="1"/>
    <col min="10" max="10" width="17.125" style="1" customWidth="1"/>
    <col min="11" max="11" width="21.25" style="1" customWidth="1"/>
    <col min="12" max="12" width="18.25" style="1" customWidth="1"/>
    <col min="13" max="13" width="14.875" style="1" customWidth="1"/>
    <col min="14" max="14" width="17.375" style="1" customWidth="1"/>
    <col min="15" max="255" width="8.5" style="1" customWidth="1"/>
    <col min="256" max="1022" width="8.5" customWidth="1"/>
    <col min="1023" max="1023" width="9" customWidth="1"/>
  </cols>
  <sheetData>
    <row r="1" spans="1:14" s="40" customFormat="1">
      <c r="A1" s="37"/>
      <c r="B1" s="38"/>
      <c r="C1" s="37"/>
      <c r="D1" s="39"/>
      <c r="E1" s="39"/>
      <c r="F1" s="39"/>
      <c r="G1" s="99"/>
      <c r="H1" s="99"/>
      <c r="I1" s="99"/>
      <c r="K1" s="39"/>
      <c r="L1" s="39"/>
      <c r="M1" s="39"/>
    </row>
    <row r="2" spans="1:14" s="40" customFormat="1" ht="24" customHeight="1">
      <c r="A2" s="37"/>
      <c r="B2" s="39"/>
      <c r="C2" s="41"/>
      <c r="D2" s="39"/>
      <c r="E2" s="39"/>
      <c r="F2" s="39"/>
      <c r="G2" s="99"/>
      <c r="H2" s="99"/>
      <c r="I2" s="99"/>
      <c r="J2" s="43" t="s">
        <v>14</v>
      </c>
      <c r="K2" s="39"/>
      <c r="L2" s="39"/>
      <c r="M2" s="39"/>
    </row>
    <row r="3" spans="1:14" s="40" customFormat="1" ht="26.25" customHeight="1">
      <c r="C3" s="44"/>
      <c r="D3" s="43"/>
      <c r="E3" s="43"/>
      <c r="F3" s="43"/>
      <c r="G3" s="100"/>
      <c r="H3" s="100"/>
      <c r="I3" s="100"/>
      <c r="K3" s="42"/>
      <c r="L3" s="42"/>
      <c r="M3" s="42"/>
    </row>
    <row r="4" spans="1:14" s="46" customFormat="1" ht="56.25" customHeight="1">
      <c r="A4" s="395" t="s">
        <v>32</v>
      </c>
      <c r="B4" s="395"/>
      <c r="C4" s="395"/>
      <c r="D4" s="395"/>
      <c r="E4" s="395"/>
      <c r="F4" s="395"/>
      <c r="G4" s="395"/>
      <c r="H4" s="395"/>
      <c r="I4" s="395"/>
      <c r="J4" s="395"/>
      <c r="K4" s="80"/>
      <c r="L4" s="45"/>
      <c r="M4" s="45"/>
    </row>
    <row r="5" spans="1:14" s="55" customFormat="1" ht="30.75" customHeight="1">
      <c r="B5" s="81" t="s">
        <v>23</v>
      </c>
      <c r="C5" s="81"/>
      <c r="D5" s="81"/>
      <c r="E5" s="81"/>
      <c r="F5" s="81"/>
      <c r="G5" s="101"/>
      <c r="H5" s="101"/>
      <c r="I5" s="101"/>
      <c r="J5" s="84"/>
      <c r="K5" s="4"/>
    </row>
    <row r="6" spans="1:14" s="55" customFormat="1" ht="68.25" customHeight="1">
      <c r="B6" s="86" t="s">
        <v>99</v>
      </c>
      <c r="C6" s="117"/>
      <c r="D6" s="117"/>
      <c r="E6" s="117"/>
      <c r="F6" s="117"/>
      <c r="G6" s="117"/>
      <c r="H6" s="117"/>
      <c r="I6" s="117"/>
      <c r="J6" s="117"/>
      <c r="K6" s="420" t="s">
        <v>0</v>
      </c>
      <c r="L6" s="421"/>
      <c r="M6" s="421"/>
      <c r="N6" s="422"/>
    </row>
    <row r="7" spans="1:14" s="55" customFormat="1" ht="54" customHeight="1">
      <c r="A7" s="5" t="s">
        <v>16</v>
      </c>
      <c r="B7" s="130" t="s">
        <v>1</v>
      </c>
      <c r="C7" s="131" t="s">
        <v>111</v>
      </c>
      <c r="D7" s="132" t="s">
        <v>2</v>
      </c>
      <c r="E7" s="133" t="s">
        <v>87</v>
      </c>
      <c r="F7" s="132" t="s">
        <v>88</v>
      </c>
      <c r="G7" s="133" t="s">
        <v>3</v>
      </c>
      <c r="H7" s="133" t="s">
        <v>89</v>
      </c>
      <c r="I7" s="133" t="s">
        <v>90</v>
      </c>
      <c r="J7" s="134" t="s">
        <v>91</v>
      </c>
      <c r="K7" s="135" t="s">
        <v>110</v>
      </c>
      <c r="L7" s="128" t="s">
        <v>113</v>
      </c>
      <c r="M7" s="128" t="s">
        <v>112</v>
      </c>
      <c r="N7" s="128" t="s">
        <v>4</v>
      </c>
    </row>
    <row r="8" spans="1:14" s="55" customFormat="1" ht="16.5" customHeight="1">
      <c r="A8" s="5">
        <v>1</v>
      </c>
      <c r="B8" s="5">
        <v>2</v>
      </c>
      <c r="C8" s="115">
        <v>3</v>
      </c>
      <c r="D8" s="115">
        <v>4</v>
      </c>
      <c r="E8" s="115">
        <v>5</v>
      </c>
      <c r="F8" s="115">
        <v>6</v>
      </c>
      <c r="G8" s="116">
        <v>7</v>
      </c>
      <c r="H8" s="116">
        <v>8</v>
      </c>
      <c r="I8" s="116">
        <v>9</v>
      </c>
      <c r="J8" s="115">
        <v>10</v>
      </c>
      <c r="K8" s="82">
        <v>11</v>
      </c>
      <c r="L8" s="82">
        <v>12</v>
      </c>
      <c r="M8" s="7">
        <v>13</v>
      </c>
      <c r="N8" s="82">
        <v>14</v>
      </c>
    </row>
    <row r="9" spans="1:14" s="55" customFormat="1" ht="5.25" customHeight="1">
      <c r="A9" s="79"/>
      <c r="B9" s="79"/>
      <c r="C9" s="79"/>
      <c r="D9" s="79"/>
      <c r="E9" s="90"/>
      <c r="F9" s="90"/>
      <c r="G9" s="79"/>
      <c r="H9" s="79"/>
      <c r="I9" s="79"/>
      <c r="J9" s="79"/>
      <c r="K9" s="79"/>
      <c r="L9" s="90"/>
      <c r="M9" s="90"/>
      <c r="N9" s="90"/>
    </row>
    <row r="10" spans="1:14" s="2" customFormat="1" ht="143.25" customHeight="1">
      <c r="A10" s="8" t="s">
        <v>18</v>
      </c>
      <c r="B10" s="60" t="s">
        <v>180</v>
      </c>
      <c r="C10" s="29" t="s">
        <v>5</v>
      </c>
      <c r="D10" s="151">
        <v>10</v>
      </c>
      <c r="E10" s="223"/>
      <c r="F10" s="348">
        <v>0.08</v>
      </c>
      <c r="G10" s="30"/>
      <c r="H10" s="171">
        <f>E10*D10</f>
        <v>0</v>
      </c>
      <c r="I10" s="200">
        <f>(J10-H10)</f>
        <v>0</v>
      </c>
      <c r="J10" s="171">
        <f>D10*G10</f>
        <v>0</v>
      </c>
      <c r="K10" s="113"/>
      <c r="L10" s="92"/>
      <c r="M10" s="92"/>
      <c r="N10" s="92"/>
    </row>
    <row r="11" spans="1:14" s="2" customFormat="1" ht="118.5" customHeight="1">
      <c r="A11" s="8" t="s">
        <v>19</v>
      </c>
      <c r="B11" s="32" t="s">
        <v>181</v>
      </c>
      <c r="C11" s="29" t="s">
        <v>5</v>
      </c>
      <c r="D11" s="29">
        <v>10</v>
      </c>
      <c r="E11" s="223"/>
      <c r="F11" s="348">
        <v>0.08</v>
      </c>
      <c r="G11" s="30"/>
      <c r="H11" s="171">
        <f t="shared" ref="H11:H32" si="0">E11*D11</f>
        <v>0</v>
      </c>
      <c r="I11" s="200">
        <f t="shared" ref="I11:I32" si="1">(J11-H11)</f>
        <v>0</v>
      </c>
      <c r="J11" s="171">
        <f t="shared" ref="J11:J32" si="2">D11*G11</f>
        <v>0</v>
      </c>
      <c r="K11" s="113"/>
      <c r="L11" s="92"/>
      <c r="M11" s="92"/>
      <c r="N11" s="92"/>
    </row>
    <row r="12" spans="1:14" s="2" customFormat="1" ht="141.75" customHeight="1">
      <c r="A12" s="8" t="s">
        <v>20</v>
      </c>
      <c r="B12" s="61" t="s">
        <v>64</v>
      </c>
      <c r="C12" s="31" t="s">
        <v>5</v>
      </c>
      <c r="D12" s="93">
        <v>3</v>
      </c>
      <c r="E12" s="223"/>
      <c r="F12" s="348">
        <v>0.08</v>
      </c>
      <c r="G12" s="30"/>
      <c r="H12" s="171">
        <f t="shared" si="0"/>
        <v>0</v>
      </c>
      <c r="I12" s="200">
        <f t="shared" si="1"/>
        <v>0</v>
      </c>
      <c r="J12" s="171">
        <f t="shared" si="2"/>
        <v>0</v>
      </c>
      <c r="K12" s="113"/>
      <c r="L12" s="92"/>
      <c r="M12" s="92"/>
      <c r="N12" s="92"/>
    </row>
    <row r="13" spans="1:14" s="2" customFormat="1" ht="91.5" customHeight="1">
      <c r="A13" s="8" t="s">
        <v>6</v>
      </c>
      <c r="B13" s="62" t="s">
        <v>182</v>
      </c>
      <c r="C13" s="350" t="s">
        <v>5</v>
      </c>
      <c r="D13" s="94">
        <v>8</v>
      </c>
      <c r="E13" s="223"/>
      <c r="F13" s="348">
        <v>0.08</v>
      </c>
      <c r="G13" s="30"/>
      <c r="H13" s="171">
        <f t="shared" si="0"/>
        <v>0</v>
      </c>
      <c r="I13" s="200">
        <f t="shared" si="1"/>
        <v>0</v>
      </c>
      <c r="J13" s="171">
        <f t="shared" si="2"/>
        <v>0</v>
      </c>
      <c r="K13" s="112"/>
      <c r="L13" s="92"/>
      <c r="M13" s="92"/>
      <c r="N13" s="92"/>
    </row>
    <row r="14" spans="1:14" s="2" customFormat="1" ht="90" customHeight="1">
      <c r="A14" s="8" t="s">
        <v>7</v>
      </c>
      <c r="B14" s="62" t="s">
        <v>183</v>
      </c>
      <c r="C14" s="350" t="s">
        <v>5</v>
      </c>
      <c r="D14" s="94">
        <v>2</v>
      </c>
      <c r="E14" s="223"/>
      <c r="F14" s="348">
        <v>0.08</v>
      </c>
      <c r="G14" s="30"/>
      <c r="H14" s="171">
        <f t="shared" si="0"/>
        <v>0</v>
      </c>
      <c r="I14" s="200">
        <f t="shared" si="1"/>
        <v>0</v>
      </c>
      <c r="J14" s="171">
        <f t="shared" si="2"/>
        <v>0</v>
      </c>
      <c r="K14" s="112"/>
      <c r="L14" s="92"/>
      <c r="M14" s="92"/>
      <c r="N14" s="92"/>
    </row>
    <row r="15" spans="1:14" ht="54" customHeight="1">
      <c r="A15" s="8" t="s">
        <v>21</v>
      </c>
      <c r="B15" s="63" t="s">
        <v>184</v>
      </c>
      <c r="C15" s="350" t="s">
        <v>5</v>
      </c>
      <c r="D15" s="94">
        <v>20</v>
      </c>
      <c r="E15" s="223"/>
      <c r="F15" s="348">
        <v>0.08</v>
      </c>
      <c r="G15" s="30"/>
      <c r="H15" s="171">
        <f t="shared" si="0"/>
        <v>0</v>
      </c>
      <c r="I15" s="200">
        <f t="shared" si="1"/>
        <v>0</v>
      </c>
      <c r="J15" s="171">
        <f t="shared" si="2"/>
        <v>0</v>
      </c>
      <c r="K15" s="112"/>
      <c r="L15" s="114"/>
      <c r="M15" s="114"/>
      <c r="N15" s="114"/>
    </row>
    <row r="16" spans="1:14" ht="54" customHeight="1">
      <c r="A16" s="8" t="s">
        <v>9</v>
      </c>
      <c r="B16" s="62" t="s">
        <v>185</v>
      </c>
      <c r="C16" s="350" t="s">
        <v>5</v>
      </c>
      <c r="D16" s="94">
        <v>20</v>
      </c>
      <c r="E16" s="223"/>
      <c r="F16" s="348">
        <v>0.08</v>
      </c>
      <c r="G16" s="30"/>
      <c r="H16" s="171">
        <f t="shared" si="0"/>
        <v>0</v>
      </c>
      <c r="I16" s="200">
        <f t="shared" si="1"/>
        <v>0</v>
      </c>
      <c r="J16" s="171">
        <f t="shared" si="2"/>
        <v>0</v>
      </c>
      <c r="K16" s="112"/>
      <c r="L16" s="114"/>
      <c r="M16" s="114"/>
      <c r="N16" s="114"/>
    </row>
    <row r="17" spans="1:14" ht="39.75" customHeight="1">
      <c r="A17" s="8" t="s">
        <v>8</v>
      </c>
      <c r="B17" s="62" t="s">
        <v>186</v>
      </c>
      <c r="C17" s="29" t="s">
        <v>5</v>
      </c>
      <c r="D17" s="29">
        <v>20</v>
      </c>
      <c r="E17" s="223"/>
      <c r="F17" s="348">
        <v>0.08</v>
      </c>
      <c r="G17" s="30"/>
      <c r="H17" s="171">
        <f t="shared" si="0"/>
        <v>0</v>
      </c>
      <c r="I17" s="200">
        <f t="shared" si="1"/>
        <v>0</v>
      </c>
      <c r="J17" s="171">
        <f t="shared" si="2"/>
        <v>0</v>
      </c>
      <c r="K17" s="112"/>
      <c r="L17" s="114"/>
      <c r="M17" s="114"/>
      <c r="N17" s="114"/>
    </row>
    <row r="18" spans="1:14" ht="51.75" customHeight="1">
      <c r="A18" s="8" t="s">
        <v>62</v>
      </c>
      <c r="B18" s="62" t="s">
        <v>187</v>
      </c>
      <c r="C18" s="29" t="s">
        <v>5</v>
      </c>
      <c r="D18" s="31">
        <v>5</v>
      </c>
      <c r="E18" s="223"/>
      <c r="F18" s="348">
        <v>0.08</v>
      </c>
      <c r="G18" s="30"/>
      <c r="H18" s="171">
        <f t="shared" si="0"/>
        <v>0</v>
      </c>
      <c r="I18" s="200">
        <f t="shared" si="1"/>
        <v>0</v>
      </c>
      <c r="J18" s="171">
        <f t="shared" si="2"/>
        <v>0</v>
      </c>
      <c r="K18" s="112"/>
      <c r="L18" s="114"/>
      <c r="M18" s="114"/>
      <c r="N18" s="114"/>
    </row>
    <row r="19" spans="1:14" ht="30" customHeight="1">
      <c r="A19" s="8" t="s">
        <v>11</v>
      </c>
      <c r="B19" s="32" t="s">
        <v>188</v>
      </c>
      <c r="C19" s="29" t="s">
        <v>5</v>
      </c>
      <c r="D19" s="31">
        <v>5</v>
      </c>
      <c r="E19" s="223"/>
      <c r="F19" s="348">
        <v>0.08</v>
      </c>
      <c r="G19" s="30"/>
      <c r="H19" s="171">
        <f t="shared" si="0"/>
        <v>0</v>
      </c>
      <c r="I19" s="200">
        <f t="shared" si="1"/>
        <v>0</v>
      </c>
      <c r="J19" s="171">
        <f t="shared" si="2"/>
        <v>0</v>
      </c>
      <c r="K19" s="112"/>
      <c r="L19" s="114"/>
      <c r="M19" s="114"/>
      <c r="N19" s="114"/>
    </row>
    <row r="20" spans="1:14" ht="96" customHeight="1">
      <c r="A20" s="8" t="s">
        <v>61</v>
      </c>
      <c r="B20" s="62" t="s">
        <v>189</v>
      </c>
      <c r="C20" s="29" t="s">
        <v>5</v>
      </c>
      <c r="D20" s="31">
        <v>3</v>
      </c>
      <c r="E20" s="223"/>
      <c r="F20" s="348">
        <v>0.08</v>
      </c>
      <c r="G20" s="30"/>
      <c r="H20" s="171">
        <f t="shared" si="0"/>
        <v>0</v>
      </c>
      <c r="I20" s="200">
        <f t="shared" si="1"/>
        <v>0</v>
      </c>
      <c r="J20" s="171">
        <f t="shared" si="2"/>
        <v>0</v>
      </c>
      <c r="K20" s="112"/>
      <c r="L20" s="114"/>
      <c r="M20" s="114"/>
      <c r="N20" s="114"/>
    </row>
    <row r="21" spans="1:14" ht="93" customHeight="1">
      <c r="A21" s="59" t="s">
        <v>60</v>
      </c>
      <c r="B21" s="64" t="s">
        <v>199</v>
      </c>
      <c r="C21" s="29" t="s">
        <v>5</v>
      </c>
      <c r="D21" s="31">
        <v>3</v>
      </c>
      <c r="E21" s="223"/>
      <c r="F21" s="348">
        <v>0.08</v>
      </c>
      <c r="G21" s="30"/>
      <c r="H21" s="171">
        <f t="shared" si="0"/>
        <v>0</v>
      </c>
      <c r="I21" s="200">
        <f t="shared" si="1"/>
        <v>0</v>
      </c>
      <c r="J21" s="171">
        <f t="shared" si="2"/>
        <v>0</v>
      </c>
      <c r="K21" s="112"/>
      <c r="L21" s="114"/>
      <c r="M21" s="114"/>
      <c r="N21" s="114"/>
    </row>
    <row r="22" spans="1:14" ht="65.25" customHeight="1">
      <c r="A22" s="59" t="s">
        <v>59</v>
      </c>
      <c r="B22" s="64" t="s">
        <v>200</v>
      </c>
      <c r="C22" s="29" t="s">
        <v>5</v>
      </c>
      <c r="D22" s="31">
        <v>5</v>
      </c>
      <c r="E22" s="223"/>
      <c r="F22" s="348">
        <v>0.08</v>
      </c>
      <c r="G22" s="30"/>
      <c r="H22" s="171">
        <f t="shared" si="0"/>
        <v>0</v>
      </c>
      <c r="I22" s="200">
        <f t="shared" si="1"/>
        <v>0</v>
      </c>
      <c r="J22" s="171">
        <f t="shared" si="2"/>
        <v>0</v>
      </c>
      <c r="K22" s="112"/>
      <c r="L22" s="114"/>
      <c r="M22" s="114"/>
      <c r="N22" s="114"/>
    </row>
    <row r="23" spans="1:14" ht="78" customHeight="1">
      <c r="A23" s="59" t="s">
        <v>58</v>
      </c>
      <c r="B23" s="64" t="s">
        <v>198</v>
      </c>
      <c r="C23" s="29" t="s">
        <v>5</v>
      </c>
      <c r="D23" s="31">
        <v>5</v>
      </c>
      <c r="E23" s="223"/>
      <c r="F23" s="348">
        <v>0.08</v>
      </c>
      <c r="G23" s="30"/>
      <c r="H23" s="171">
        <f t="shared" si="0"/>
        <v>0</v>
      </c>
      <c r="I23" s="200">
        <f t="shared" si="1"/>
        <v>0</v>
      </c>
      <c r="J23" s="171">
        <f t="shared" si="2"/>
        <v>0</v>
      </c>
      <c r="K23" s="112"/>
      <c r="L23" s="114"/>
      <c r="M23" s="114"/>
      <c r="N23" s="114"/>
    </row>
    <row r="24" spans="1:14" ht="42" customHeight="1">
      <c r="A24" s="59" t="s">
        <v>57</v>
      </c>
      <c r="B24" s="64" t="s">
        <v>197</v>
      </c>
      <c r="C24" s="29" t="s">
        <v>5</v>
      </c>
      <c r="D24" s="31">
        <v>3</v>
      </c>
      <c r="E24" s="223"/>
      <c r="F24" s="348">
        <v>0.08</v>
      </c>
      <c r="G24" s="30"/>
      <c r="H24" s="171">
        <f t="shared" si="0"/>
        <v>0</v>
      </c>
      <c r="I24" s="200">
        <f t="shared" si="1"/>
        <v>0</v>
      </c>
      <c r="J24" s="171">
        <f t="shared" si="2"/>
        <v>0</v>
      </c>
      <c r="K24" s="112"/>
      <c r="L24" s="114"/>
      <c r="M24" s="114"/>
      <c r="N24" s="114"/>
    </row>
    <row r="25" spans="1:14" ht="77.25" customHeight="1">
      <c r="A25" s="59" t="s">
        <v>33</v>
      </c>
      <c r="B25" s="64" t="s">
        <v>196</v>
      </c>
      <c r="C25" s="29" t="s">
        <v>5</v>
      </c>
      <c r="D25" s="31">
        <v>1</v>
      </c>
      <c r="E25" s="223"/>
      <c r="F25" s="348">
        <v>0.08</v>
      </c>
      <c r="G25" s="30"/>
      <c r="H25" s="171">
        <f t="shared" si="0"/>
        <v>0</v>
      </c>
      <c r="I25" s="200">
        <f t="shared" si="1"/>
        <v>0</v>
      </c>
      <c r="J25" s="171">
        <f t="shared" si="2"/>
        <v>0</v>
      </c>
      <c r="K25" s="112"/>
      <c r="L25" s="114"/>
      <c r="M25" s="114"/>
      <c r="N25" s="114"/>
    </row>
    <row r="26" spans="1:14" ht="106.5" customHeight="1">
      <c r="A26" s="59" t="s">
        <v>56</v>
      </c>
      <c r="B26" s="64" t="s">
        <v>195</v>
      </c>
      <c r="C26" s="29" t="s">
        <v>5</v>
      </c>
      <c r="D26" s="31">
        <v>2</v>
      </c>
      <c r="E26" s="223"/>
      <c r="F26" s="348">
        <v>0.08</v>
      </c>
      <c r="G26" s="30"/>
      <c r="H26" s="171">
        <f t="shared" si="0"/>
        <v>0</v>
      </c>
      <c r="I26" s="200">
        <f t="shared" si="1"/>
        <v>0</v>
      </c>
      <c r="J26" s="171">
        <f t="shared" si="2"/>
        <v>0</v>
      </c>
      <c r="K26" s="112"/>
      <c r="L26" s="114"/>
      <c r="M26" s="114"/>
      <c r="N26" s="114"/>
    </row>
    <row r="27" spans="1:14" ht="103.5" customHeight="1">
      <c r="A27" s="59" t="s">
        <v>43</v>
      </c>
      <c r="B27" s="64" t="s">
        <v>194</v>
      </c>
      <c r="C27" s="29" t="s">
        <v>5</v>
      </c>
      <c r="D27" s="31">
        <v>2</v>
      </c>
      <c r="E27" s="223"/>
      <c r="F27" s="348">
        <v>0.08</v>
      </c>
      <c r="G27" s="30"/>
      <c r="H27" s="171">
        <f t="shared" si="0"/>
        <v>0</v>
      </c>
      <c r="I27" s="200">
        <f t="shared" si="1"/>
        <v>0</v>
      </c>
      <c r="J27" s="171">
        <f t="shared" si="2"/>
        <v>0</v>
      </c>
      <c r="K27" s="112"/>
      <c r="L27" s="114"/>
      <c r="M27" s="114"/>
      <c r="N27" s="114"/>
    </row>
    <row r="28" spans="1:14" ht="52.5" customHeight="1">
      <c r="A28" s="59" t="s">
        <v>44</v>
      </c>
      <c r="B28" s="64" t="s">
        <v>65</v>
      </c>
      <c r="C28" s="29" t="s">
        <v>5</v>
      </c>
      <c r="D28" s="31">
        <v>2</v>
      </c>
      <c r="E28" s="223"/>
      <c r="F28" s="348">
        <v>0.08</v>
      </c>
      <c r="G28" s="30"/>
      <c r="H28" s="171">
        <f t="shared" si="0"/>
        <v>0</v>
      </c>
      <c r="I28" s="200">
        <f t="shared" si="1"/>
        <v>0</v>
      </c>
      <c r="J28" s="171">
        <f t="shared" si="2"/>
        <v>0</v>
      </c>
      <c r="K28" s="112"/>
      <c r="L28" s="114"/>
      <c r="M28" s="114"/>
      <c r="N28" s="114"/>
    </row>
    <row r="29" spans="1:14" ht="54" customHeight="1">
      <c r="A29" s="59" t="s">
        <v>45</v>
      </c>
      <c r="B29" s="64" t="s">
        <v>193</v>
      </c>
      <c r="C29" s="29" t="s">
        <v>5</v>
      </c>
      <c r="D29" s="31">
        <v>10</v>
      </c>
      <c r="E29" s="223"/>
      <c r="F29" s="348">
        <v>0.08</v>
      </c>
      <c r="G29" s="30"/>
      <c r="H29" s="171">
        <f t="shared" si="0"/>
        <v>0</v>
      </c>
      <c r="I29" s="200">
        <f t="shared" si="1"/>
        <v>0</v>
      </c>
      <c r="J29" s="171">
        <f t="shared" si="2"/>
        <v>0</v>
      </c>
      <c r="K29" s="112"/>
      <c r="L29" s="114"/>
      <c r="M29" s="114"/>
      <c r="N29" s="114"/>
    </row>
    <row r="30" spans="1:14" ht="25.5" customHeight="1">
      <c r="A30" s="59" t="s">
        <v>46</v>
      </c>
      <c r="B30" s="64" t="s">
        <v>192</v>
      </c>
      <c r="C30" s="29" t="s">
        <v>5</v>
      </c>
      <c r="D30" s="31">
        <v>1</v>
      </c>
      <c r="E30" s="223"/>
      <c r="F30" s="348">
        <v>0.08</v>
      </c>
      <c r="G30" s="30"/>
      <c r="H30" s="171">
        <f t="shared" si="0"/>
        <v>0</v>
      </c>
      <c r="I30" s="200">
        <f t="shared" si="1"/>
        <v>0</v>
      </c>
      <c r="J30" s="171">
        <f t="shared" si="2"/>
        <v>0</v>
      </c>
      <c r="K30" s="112"/>
      <c r="L30" s="114"/>
      <c r="M30" s="114"/>
      <c r="N30" s="114"/>
    </row>
    <row r="31" spans="1:14" ht="54.75" customHeight="1">
      <c r="A31" s="8" t="s">
        <v>47</v>
      </c>
      <c r="B31" s="64" t="s">
        <v>191</v>
      </c>
      <c r="C31" s="29" t="s">
        <v>5</v>
      </c>
      <c r="D31" s="31">
        <v>5</v>
      </c>
      <c r="E31" s="223"/>
      <c r="F31" s="348">
        <v>0.08</v>
      </c>
      <c r="G31" s="30"/>
      <c r="H31" s="171">
        <f t="shared" si="0"/>
        <v>0</v>
      </c>
      <c r="I31" s="200">
        <f t="shared" si="1"/>
        <v>0</v>
      </c>
      <c r="J31" s="171">
        <f t="shared" si="2"/>
        <v>0</v>
      </c>
      <c r="K31" s="112"/>
      <c r="L31" s="114"/>
      <c r="M31" s="114"/>
      <c r="N31" s="114"/>
    </row>
    <row r="32" spans="1:14" ht="51" customHeight="1">
      <c r="A32" s="47" t="s">
        <v>48</v>
      </c>
      <c r="B32" s="62" t="s">
        <v>190</v>
      </c>
      <c r="C32" s="29" t="s">
        <v>5</v>
      </c>
      <c r="D32" s="31">
        <v>5</v>
      </c>
      <c r="E32" s="223"/>
      <c r="F32" s="349">
        <v>0.08</v>
      </c>
      <c r="G32" s="166"/>
      <c r="H32" s="171">
        <f t="shared" si="0"/>
        <v>0</v>
      </c>
      <c r="I32" s="202">
        <f t="shared" si="1"/>
        <v>0</v>
      </c>
      <c r="J32" s="171">
        <f t="shared" si="2"/>
        <v>0</v>
      </c>
      <c r="K32" s="112"/>
      <c r="L32" s="114"/>
      <c r="M32" s="114"/>
      <c r="N32" s="114"/>
    </row>
    <row r="33" spans="1:255" ht="13.5" customHeight="1">
      <c r="A33" s="436" t="s">
        <v>13</v>
      </c>
      <c r="B33" s="439"/>
      <c r="C33" s="439"/>
      <c r="D33" s="439"/>
      <c r="E33" s="439"/>
      <c r="F33" s="366"/>
      <c r="G33" s="367"/>
      <c r="H33" s="222">
        <f>SUM(H10:H32)</f>
        <v>0</v>
      </c>
      <c r="I33" s="222">
        <f>SUM(I10:I32)</f>
        <v>0</v>
      </c>
      <c r="J33" s="354">
        <f>SUM(J10:J32)</f>
        <v>0</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6" spans="1:255">
      <c r="B36" s="412" t="s">
        <v>150</v>
      </c>
      <c r="C36" s="412"/>
      <c r="F36" s="412" t="s">
        <v>25</v>
      </c>
      <c r="G36" s="412"/>
    </row>
    <row r="37" spans="1:255">
      <c r="B37" s="2"/>
      <c r="C37" s="19"/>
      <c r="F37" s="412"/>
      <c r="G37" s="412"/>
    </row>
  </sheetData>
  <mergeCells count="5">
    <mergeCell ref="B36:C36"/>
    <mergeCell ref="F36:G37"/>
    <mergeCell ref="A33:E33"/>
    <mergeCell ref="K6:N6"/>
    <mergeCell ref="A4:J4"/>
  </mergeCells>
  <printOptions horizontalCentered="1"/>
  <pageMargins left="0.35000000000000003" right="0.19645669291338602" top="0.68897637795275601" bottom="0.68897637795275601" header="0.39370078740157505" footer="0.39370078740157505"/>
  <pageSetup paperSize="9" scale="49" fitToWidth="0"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
  <sheetViews>
    <sheetView topLeftCell="A12" workbookViewId="0">
      <selection activeCell="H28" sqref="H28"/>
    </sheetView>
  </sheetViews>
  <sheetFormatPr defaultRowHeight="14.25"/>
  <cols>
    <col min="2" max="2" width="54.375" customWidth="1"/>
    <col min="5" max="5" width="11" bestFit="1" customWidth="1"/>
    <col min="7" max="7" width="18.625" customWidth="1"/>
    <col min="8" max="8" width="11.75" bestFit="1" customWidth="1"/>
    <col min="9" max="9" width="13.375" customWidth="1"/>
    <col min="10" max="10" width="11.75" bestFit="1" customWidth="1"/>
    <col min="11" max="11" width="20.125" customWidth="1"/>
    <col min="12" max="12" width="20.75" customWidth="1"/>
    <col min="13" max="13" width="15.125" customWidth="1"/>
    <col min="14" max="14" width="11.375" customWidth="1"/>
  </cols>
  <sheetData>
    <row r="1" spans="1:255" s="40" customFormat="1">
      <c r="A1" s="37"/>
      <c r="B1" s="38"/>
      <c r="C1" s="37"/>
      <c r="D1" s="39"/>
      <c r="E1" s="39"/>
      <c r="F1" s="39"/>
      <c r="G1" s="99"/>
      <c r="H1" s="99"/>
      <c r="I1" s="99"/>
      <c r="K1" s="39"/>
      <c r="L1" s="39"/>
      <c r="M1" s="39"/>
    </row>
    <row r="2" spans="1:255" s="40" customFormat="1" ht="24" customHeight="1">
      <c r="A2" s="37"/>
      <c r="B2" s="39"/>
      <c r="C2" s="41"/>
      <c r="D2" s="39"/>
      <c r="E2" s="39"/>
      <c r="F2" s="39"/>
      <c r="G2" s="99"/>
      <c r="H2" s="99"/>
      <c r="I2" s="99"/>
      <c r="J2" s="43" t="s">
        <v>14</v>
      </c>
      <c r="K2" s="39"/>
      <c r="L2" s="39"/>
      <c r="M2" s="39"/>
    </row>
    <row r="3" spans="1:255" s="40" customFormat="1" ht="26.25" customHeight="1">
      <c r="C3" s="44"/>
      <c r="D3" s="43"/>
      <c r="E3" s="43"/>
      <c r="F3" s="43"/>
      <c r="G3" s="100"/>
      <c r="H3" s="100"/>
      <c r="I3" s="100"/>
      <c r="K3" s="42"/>
      <c r="L3" s="42"/>
      <c r="M3" s="42"/>
    </row>
    <row r="4" spans="1:255" s="46" customFormat="1" ht="68.25" customHeight="1">
      <c r="A4" s="395" t="s">
        <v>32</v>
      </c>
      <c r="B4" s="395"/>
      <c r="C4" s="395"/>
      <c r="D4" s="395"/>
      <c r="E4" s="395"/>
      <c r="F4" s="395"/>
      <c r="G4" s="395"/>
      <c r="H4" s="395"/>
      <c r="I4" s="395"/>
      <c r="J4" s="395"/>
      <c r="K4" s="153"/>
      <c r="L4" s="45"/>
      <c r="M4" s="45"/>
    </row>
    <row r="5" spans="1:255" s="55" customFormat="1" ht="15" customHeight="1">
      <c r="B5" s="154" t="s">
        <v>23</v>
      </c>
      <c r="C5" s="154"/>
      <c r="D5" s="154"/>
      <c r="E5" s="154"/>
      <c r="F5" s="154"/>
      <c r="G5" s="101"/>
      <c r="H5" s="101"/>
      <c r="I5" s="101"/>
      <c r="J5" s="156"/>
      <c r="K5" s="4"/>
    </row>
    <row r="6" spans="1:255" s="55" customFormat="1" ht="51.75" customHeight="1">
      <c r="B6" s="86" t="s">
        <v>104</v>
      </c>
      <c r="C6" s="117"/>
      <c r="D6" s="117"/>
      <c r="E6" s="117"/>
      <c r="F6" s="117"/>
      <c r="G6" s="117"/>
      <c r="H6" s="117"/>
      <c r="I6" s="117"/>
      <c r="J6" s="117"/>
      <c r="K6" s="420" t="s">
        <v>0</v>
      </c>
      <c r="L6" s="421"/>
      <c r="M6" s="421"/>
      <c r="N6" s="438"/>
    </row>
    <row r="7" spans="1:255" s="55" customFormat="1" ht="54" customHeight="1">
      <c r="A7" s="5" t="s">
        <v>16</v>
      </c>
      <c r="B7" s="130" t="s">
        <v>1</v>
      </c>
      <c r="C7" s="131" t="s">
        <v>111</v>
      </c>
      <c r="D7" s="132" t="s">
        <v>2</v>
      </c>
      <c r="E7" s="133" t="s">
        <v>87</v>
      </c>
      <c r="F7" s="132" t="s">
        <v>88</v>
      </c>
      <c r="G7" s="133" t="s">
        <v>3</v>
      </c>
      <c r="H7" s="133" t="s">
        <v>89</v>
      </c>
      <c r="I7" s="133" t="s">
        <v>90</v>
      </c>
      <c r="J7" s="134" t="s">
        <v>91</v>
      </c>
      <c r="K7" s="228" t="s">
        <v>110</v>
      </c>
      <c r="L7" s="128" t="s">
        <v>113</v>
      </c>
      <c r="M7" s="128" t="s">
        <v>112</v>
      </c>
      <c r="N7" s="128" t="s">
        <v>4</v>
      </c>
    </row>
    <row r="8" spans="1:255" s="55" customFormat="1" ht="16.5" customHeight="1">
      <c r="A8" s="5">
        <v>1</v>
      </c>
      <c r="B8" s="5">
        <v>2</v>
      </c>
      <c r="C8" s="115">
        <v>3</v>
      </c>
      <c r="D8" s="115">
        <v>4</v>
      </c>
      <c r="E8" s="115">
        <v>5</v>
      </c>
      <c r="F8" s="115">
        <v>6</v>
      </c>
      <c r="G8" s="116">
        <v>7</v>
      </c>
      <c r="H8" s="116">
        <v>8</v>
      </c>
      <c r="I8" s="116">
        <v>9</v>
      </c>
      <c r="J8" s="115">
        <v>10</v>
      </c>
      <c r="K8" s="180">
        <v>11</v>
      </c>
      <c r="L8" s="224">
        <v>12</v>
      </c>
      <c r="M8" s="7">
        <v>13</v>
      </c>
      <c r="N8" s="224">
        <v>14</v>
      </c>
    </row>
    <row r="9" spans="1:255" s="55" customFormat="1" ht="5.25" customHeight="1">
      <c r="A9" s="316"/>
      <c r="B9" s="316"/>
      <c r="C9" s="316"/>
      <c r="D9" s="316"/>
      <c r="E9" s="316"/>
      <c r="F9" s="316"/>
      <c r="G9" s="316"/>
      <c r="H9" s="316"/>
      <c r="I9" s="316"/>
      <c r="J9" s="316"/>
      <c r="K9" s="316"/>
      <c r="L9" s="232"/>
      <c r="M9" s="232"/>
      <c r="N9" s="232"/>
    </row>
    <row r="10" spans="1:255" ht="63.75">
      <c r="A10" s="309" t="s">
        <v>18</v>
      </c>
      <c r="B10" s="233" t="s">
        <v>117</v>
      </c>
      <c r="C10" s="309"/>
      <c r="D10" s="317">
        <v>1</v>
      </c>
      <c r="E10" s="311"/>
      <c r="F10" s="318">
        <v>0.08</v>
      </c>
      <c r="G10" s="311">
        <f>E10+(E10*F10)</f>
        <v>0</v>
      </c>
      <c r="H10" s="311">
        <f>E10*D10</f>
        <v>0</v>
      </c>
      <c r="I10" s="311">
        <f>J10-H10</f>
        <v>0</v>
      </c>
      <c r="J10" s="311">
        <f>G10*D10</f>
        <v>0</v>
      </c>
      <c r="K10" s="309"/>
      <c r="L10" s="229"/>
      <c r="M10" s="229"/>
      <c r="N10" s="229"/>
    </row>
    <row r="11" spans="1:255" ht="63.75">
      <c r="A11" s="309" t="s">
        <v>19</v>
      </c>
      <c r="B11" s="233" t="s">
        <v>116</v>
      </c>
      <c r="C11" s="161"/>
      <c r="D11" s="317">
        <v>1</v>
      </c>
      <c r="E11" s="311"/>
      <c r="F11" s="318">
        <v>0.08</v>
      </c>
      <c r="G11" s="311">
        <f t="shared" ref="G11:G14" si="0">E11+(E11*F11)</f>
        <v>0</v>
      </c>
      <c r="H11" s="311">
        <f t="shared" ref="H11:H14" si="1">E11*D11</f>
        <v>0</v>
      </c>
      <c r="I11" s="311">
        <f t="shared" ref="I11:I15" si="2">J11-H11</f>
        <v>0</v>
      </c>
      <c r="J11" s="311">
        <f t="shared" ref="J11:J14" si="3">G11*D11</f>
        <v>0</v>
      </c>
      <c r="K11" s="309"/>
      <c r="L11" s="229"/>
      <c r="M11" s="229"/>
      <c r="N11" s="229"/>
    </row>
    <row r="12" spans="1:255" ht="63.75">
      <c r="A12" s="309" t="s">
        <v>20</v>
      </c>
      <c r="B12" s="233" t="s">
        <v>115</v>
      </c>
      <c r="C12" s="309"/>
      <c r="D12" s="317">
        <v>1</v>
      </c>
      <c r="E12" s="311"/>
      <c r="F12" s="318">
        <v>0.08</v>
      </c>
      <c r="G12" s="311">
        <f t="shared" si="0"/>
        <v>0</v>
      </c>
      <c r="H12" s="311">
        <f t="shared" si="1"/>
        <v>0</v>
      </c>
      <c r="I12" s="311">
        <f t="shared" si="2"/>
        <v>0</v>
      </c>
      <c r="J12" s="311">
        <f t="shared" si="3"/>
        <v>0</v>
      </c>
      <c r="K12" s="309"/>
      <c r="L12" s="229"/>
      <c r="M12" s="229"/>
      <c r="N12" s="229"/>
    </row>
    <row r="13" spans="1:255" ht="25.5">
      <c r="A13" s="309" t="s">
        <v>6</v>
      </c>
      <c r="B13" s="233" t="s">
        <v>105</v>
      </c>
      <c r="C13" s="309"/>
      <c r="D13" s="317">
        <v>1</v>
      </c>
      <c r="E13" s="311"/>
      <c r="F13" s="318">
        <v>0.08</v>
      </c>
      <c r="G13" s="311">
        <f t="shared" si="0"/>
        <v>0</v>
      </c>
      <c r="H13" s="311">
        <f t="shared" si="1"/>
        <v>0</v>
      </c>
      <c r="I13" s="311">
        <f t="shared" si="2"/>
        <v>0</v>
      </c>
      <c r="J13" s="311">
        <f t="shared" si="3"/>
        <v>0</v>
      </c>
      <c r="K13" s="309"/>
      <c r="L13" s="229"/>
      <c r="M13" s="229"/>
      <c r="N13" s="229"/>
    </row>
    <row r="14" spans="1:255" ht="25.5">
      <c r="A14" s="309" t="s">
        <v>7</v>
      </c>
      <c r="B14" s="233" t="s">
        <v>106</v>
      </c>
      <c r="C14" s="309"/>
      <c r="D14" s="317">
        <v>1</v>
      </c>
      <c r="E14" s="311"/>
      <c r="F14" s="318">
        <v>0.08</v>
      </c>
      <c r="G14" s="311">
        <f t="shared" si="0"/>
        <v>0</v>
      </c>
      <c r="H14" s="311">
        <f t="shared" si="1"/>
        <v>0</v>
      </c>
      <c r="I14" s="311">
        <f t="shared" si="2"/>
        <v>0</v>
      </c>
      <c r="J14" s="311">
        <f t="shared" si="3"/>
        <v>0</v>
      </c>
      <c r="K14" s="309"/>
      <c r="L14" s="229"/>
      <c r="M14" s="229"/>
      <c r="N14" s="229"/>
    </row>
    <row r="15" spans="1:255" ht="13.5" customHeight="1">
      <c r="A15" s="440" t="s">
        <v>13</v>
      </c>
      <c r="B15" s="440"/>
      <c r="C15" s="440"/>
      <c r="D15" s="440"/>
      <c r="E15" s="441"/>
      <c r="F15" s="353"/>
      <c r="G15" s="353"/>
      <c r="H15" s="368">
        <f>SUM(H10:H14)</f>
        <v>0</v>
      </c>
      <c r="I15" s="369">
        <f t="shared" si="2"/>
        <v>0</v>
      </c>
      <c r="J15" s="353">
        <f>SUM(J10:J14)</f>
        <v>0</v>
      </c>
      <c r="K15" s="1"/>
    </row>
    <row r="16" spans="1:25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c r="A18" s="1"/>
      <c r="B18" s="412" t="s">
        <v>150</v>
      </c>
      <c r="C18" s="412"/>
      <c r="D18" s="1"/>
      <c r="E18" s="1"/>
      <c r="F18" s="412" t="s">
        <v>25</v>
      </c>
      <c r="G18" s="412"/>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c r="A19" s="1"/>
      <c r="B19" s="55"/>
      <c r="C19" s="19"/>
      <c r="D19" s="1"/>
      <c r="E19" s="1"/>
      <c r="F19" s="412"/>
      <c r="G19" s="41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sheetData>
  <mergeCells count="5">
    <mergeCell ref="A4:J4"/>
    <mergeCell ref="B18:C18"/>
    <mergeCell ref="F18:G19"/>
    <mergeCell ref="K6:N6"/>
    <mergeCell ref="A15:E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8"/>
  <sheetViews>
    <sheetView topLeftCell="A7" workbookViewId="0">
      <selection activeCell="F10" sqref="F10:J12"/>
    </sheetView>
  </sheetViews>
  <sheetFormatPr defaultRowHeight="14.25"/>
  <cols>
    <col min="2" max="2" width="41" customWidth="1"/>
    <col min="5" max="5" width="11" bestFit="1" customWidth="1"/>
    <col min="7" max="7" width="16.75" customWidth="1"/>
    <col min="8" max="8" width="11.75" bestFit="1" customWidth="1"/>
    <col min="9" max="9" width="12.125" customWidth="1"/>
    <col min="10" max="10" width="23" bestFit="1" customWidth="1"/>
    <col min="11" max="11" width="18" customWidth="1"/>
    <col min="12" max="12" width="20.5" customWidth="1"/>
    <col min="13" max="13" width="12.375" customWidth="1"/>
    <col min="14" max="14" width="11.625" customWidth="1"/>
  </cols>
  <sheetData>
    <row r="1" spans="1:255" s="40" customFormat="1">
      <c r="A1" s="37"/>
      <c r="B1" s="38"/>
      <c r="C1" s="37"/>
      <c r="D1" s="39"/>
      <c r="E1" s="39"/>
      <c r="F1" s="39"/>
      <c r="G1" s="99"/>
      <c r="H1" s="99"/>
      <c r="I1" s="99"/>
      <c r="K1" s="39"/>
      <c r="L1" s="39"/>
      <c r="M1" s="39"/>
    </row>
    <row r="2" spans="1:255" s="40" customFormat="1" ht="24" customHeight="1">
      <c r="A2" s="37"/>
      <c r="B2" s="39"/>
      <c r="C2" s="41"/>
      <c r="D2" s="39"/>
      <c r="E2" s="39"/>
      <c r="F2" s="39"/>
      <c r="G2" s="99"/>
      <c r="H2" s="99"/>
      <c r="I2" s="99"/>
      <c r="J2" s="43" t="s">
        <v>14</v>
      </c>
      <c r="K2" s="39"/>
      <c r="L2" s="39"/>
      <c r="M2" s="39"/>
    </row>
    <row r="3" spans="1:255" s="40" customFormat="1" ht="26.25" customHeight="1">
      <c r="C3" s="44"/>
      <c r="D3" s="43"/>
      <c r="E3" s="43"/>
      <c r="F3" s="43"/>
      <c r="G3" s="100"/>
      <c r="H3" s="100"/>
      <c r="I3" s="100"/>
      <c r="K3" s="42"/>
      <c r="L3" s="42"/>
      <c r="M3" s="42"/>
    </row>
    <row r="4" spans="1:255" s="46" customFormat="1" ht="68.25" customHeight="1">
      <c r="A4" s="395" t="s">
        <v>32</v>
      </c>
      <c r="B4" s="395"/>
      <c r="C4" s="395"/>
      <c r="D4" s="395"/>
      <c r="E4" s="395"/>
      <c r="F4" s="395"/>
      <c r="G4" s="395"/>
      <c r="H4" s="395"/>
      <c r="I4" s="395"/>
      <c r="J4" s="395"/>
      <c r="K4" s="153"/>
      <c r="L4" s="45"/>
      <c r="M4" s="45"/>
    </row>
    <row r="5" spans="1:255" s="55" customFormat="1" ht="15" customHeight="1">
      <c r="B5" s="154" t="s">
        <v>23</v>
      </c>
      <c r="C5" s="154"/>
      <c r="D5" s="154"/>
      <c r="E5" s="154"/>
      <c r="F5" s="154"/>
      <c r="G5" s="101"/>
      <c r="H5" s="101"/>
      <c r="I5" s="101"/>
      <c r="J5" s="156"/>
      <c r="K5" s="4"/>
    </row>
    <row r="6" spans="1:255" s="55" customFormat="1" ht="51.75" customHeight="1">
      <c r="B6" s="86" t="s">
        <v>107</v>
      </c>
      <c r="C6" s="117"/>
      <c r="D6" s="117"/>
      <c r="E6" s="117"/>
      <c r="F6" s="117"/>
      <c r="G6" s="117"/>
      <c r="H6" s="117"/>
      <c r="I6" s="117"/>
      <c r="J6" s="117"/>
      <c r="K6" s="420" t="s">
        <v>0</v>
      </c>
      <c r="L6" s="421"/>
      <c r="M6" s="421"/>
      <c r="N6" s="438"/>
    </row>
    <row r="7" spans="1:255" s="55" customFormat="1" ht="54" customHeight="1">
      <c r="A7" s="5" t="s">
        <v>16</v>
      </c>
      <c r="B7" s="130" t="s">
        <v>1</v>
      </c>
      <c r="C7" s="131" t="s">
        <v>111</v>
      </c>
      <c r="D7" s="132" t="s">
        <v>2</v>
      </c>
      <c r="E7" s="133" t="s">
        <v>87</v>
      </c>
      <c r="F7" s="132" t="s">
        <v>88</v>
      </c>
      <c r="G7" s="133" t="s">
        <v>3</v>
      </c>
      <c r="H7" s="133" t="s">
        <v>89</v>
      </c>
      <c r="I7" s="133" t="s">
        <v>90</v>
      </c>
      <c r="J7" s="134" t="s">
        <v>91</v>
      </c>
      <c r="K7" s="157" t="s">
        <v>110</v>
      </c>
      <c r="L7" s="128" t="s">
        <v>113</v>
      </c>
      <c r="M7" s="128" t="s">
        <v>112</v>
      </c>
      <c r="N7" s="128" t="s">
        <v>4</v>
      </c>
    </row>
    <row r="8" spans="1:255" s="55" customFormat="1" ht="16.5" customHeight="1">
      <c r="A8" s="5">
        <v>1</v>
      </c>
      <c r="B8" s="5">
        <v>2</v>
      </c>
      <c r="C8" s="115">
        <v>3</v>
      </c>
      <c r="D8" s="115">
        <v>4</v>
      </c>
      <c r="E8" s="115">
        <v>5</v>
      </c>
      <c r="F8" s="115">
        <v>6</v>
      </c>
      <c r="G8" s="116">
        <v>7</v>
      </c>
      <c r="H8" s="116">
        <v>8</v>
      </c>
      <c r="I8" s="116">
        <v>9</v>
      </c>
      <c r="J8" s="115">
        <v>10</v>
      </c>
      <c r="K8" s="155">
        <v>11</v>
      </c>
      <c r="L8" s="155">
        <v>12</v>
      </c>
      <c r="M8" s="7">
        <v>13</v>
      </c>
      <c r="N8" s="155">
        <v>14</v>
      </c>
    </row>
    <row r="9" spans="1:255" s="55" customFormat="1" ht="5.25" customHeight="1">
      <c r="A9" s="152"/>
      <c r="B9" s="152"/>
      <c r="C9" s="152"/>
      <c r="D9" s="152"/>
      <c r="E9" s="152"/>
      <c r="F9" s="152"/>
      <c r="G9" s="152"/>
      <c r="H9" s="152"/>
      <c r="I9" s="152"/>
      <c r="J9" s="152"/>
      <c r="K9" s="152"/>
      <c r="L9" s="152"/>
      <c r="M9" s="152"/>
      <c r="N9" s="152"/>
    </row>
    <row r="10" spans="1:255" ht="89.25">
      <c r="A10" s="231" t="s">
        <v>18</v>
      </c>
      <c r="B10" s="161" t="s">
        <v>119</v>
      </c>
      <c r="C10" s="231"/>
      <c r="D10" s="310">
        <v>1</v>
      </c>
      <c r="E10" s="313"/>
      <c r="F10" s="312">
        <v>0.08</v>
      </c>
      <c r="G10" s="313">
        <f>E10+(E10*F10)</f>
        <v>0</v>
      </c>
      <c r="H10" s="313">
        <f>E10*D10</f>
        <v>0</v>
      </c>
      <c r="I10" s="313">
        <f>J10-H10</f>
        <v>0</v>
      </c>
      <c r="J10" s="313">
        <f>G10*D10</f>
        <v>0</v>
      </c>
      <c r="K10" s="229"/>
      <c r="L10" s="229"/>
      <c r="M10" s="229"/>
      <c r="N10" s="229"/>
      <c r="O10" s="234"/>
      <c r="P10" s="234"/>
      <c r="Q10" s="234"/>
      <c r="R10" s="234"/>
    </row>
    <row r="11" spans="1:255" ht="102">
      <c r="A11" s="231" t="s">
        <v>19</v>
      </c>
      <c r="B11" s="161" t="s">
        <v>120</v>
      </c>
      <c r="C11" s="231"/>
      <c r="D11" s="310">
        <v>1</v>
      </c>
      <c r="E11" s="313"/>
      <c r="F11" s="312">
        <v>0.08</v>
      </c>
      <c r="G11" s="313">
        <f>E11+(E11*F11)</f>
        <v>0</v>
      </c>
      <c r="H11" s="313">
        <f>E11*D11</f>
        <v>0</v>
      </c>
      <c r="I11" s="313">
        <f>J11-H11</f>
        <v>0</v>
      </c>
      <c r="J11" s="313">
        <f>G11*D11</f>
        <v>0</v>
      </c>
      <c r="K11" s="229"/>
      <c r="L11" s="229"/>
      <c r="M11" s="229"/>
      <c r="N11" s="229"/>
      <c r="O11" s="234"/>
      <c r="P11" s="234"/>
      <c r="Q11" s="234"/>
      <c r="R11" s="234"/>
    </row>
    <row r="12" spans="1:255" ht="13.5" customHeight="1">
      <c r="A12" s="440" t="s">
        <v>13</v>
      </c>
      <c r="B12" s="440"/>
      <c r="C12" s="440"/>
      <c r="D12" s="440"/>
      <c r="E12" s="441"/>
      <c r="F12" s="353"/>
      <c r="G12" s="353"/>
      <c r="H12" s="353"/>
      <c r="I12" s="370">
        <f t="shared" ref="I12" si="0">J12-H12</f>
        <v>0</v>
      </c>
      <c r="J12" s="353"/>
      <c r="K12" s="1"/>
    </row>
    <row r="13" spans="1:25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c r="A15" s="1"/>
      <c r="B15" s="412" t="s">
        <v>150</v>
      </c>
      <c r="C15" s="412"/>
      <c r="D15" s="1"/>
      <c r="E15" s="1"/>
      <c r="F15" s="412" t="s">
        <v>25</v>
      </c>
      <c r="G15" s="41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c r="A16" s="1"/>
      <c r="B16" s="55"/>
      <c r="C16" s="19"/>
      <c r="D16" s="1"/>
      <c r="E16" s="1"/>
      <c r="F16" s="412"/>
      <c r="G16" s="412"/>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sheetData>
  <mergeCells count="5">
    <mergeCell ref="A4:J4"/>
    <mergeCell ref="B15:C15"/>
    <mergeCell ref="F15:G16"/>
    <mergeCell ref="K6:N6"/>
    <mergeCell ref="A12:E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
  <sheetViews>
    <sheetView topLeftCell="D11" workbookViewId="0">
      <selection activeCell="J25" sqref="J25"/>
    </sheetView>
  </sheetViews>
  <sheetFormatPr defaultRowHeight="14.25"/>
  <cols>
    <col min="2" max="2" width="89.5" customWidth="1"/>
    <col min="5" max="5" width="11" bestFit="1" customWidth="1"/>
    <col min="7" max="7" width="16.25" customWidth="1"/>
    <col min="8" max="8" width="11" bestFit="1" customWidth="1"/>
    <col min="9" max="9" width="16.875" customWidth="1"/>
    <col min="10" max="10" width="11" bestFit="1" customWidth="1"/>
    <col min="11" max="11" width="18.625" customWidth="1"/>
    <col min="12" max="12" width="21.25" customWidth="1"/>
    <col min="13" max="13" width="14.125" customWidth="1"/>
    <col min="14" max="14" width="15.375" customWidth="1"/>
  </cols>
  <sheetData>
    <row r="1" spans="1:14" s="46" customFormat="1" ht="68.25" customHeight="1">
      <c r="A1" s="395" t="s">
        <v>32</v>
      </c>
      <c r="B1" s="395"/>
      <c r="C1" s="395"/>
      <c r="D1" s="395"/>
      <c r="E1" s="395"/>
      <c r="F1" s="395"/>
      <c r="G1" s="395"/>
      <c r="H1" s="395"/>
      <c r="I1" s="395"/>
      <c r="J1" s="395"/>
      <c r="K1" s="153"/>
      <c r="L1" s="45"/>
      <c r="M1" s="45"/>
    </row>
    <row r="2" spans="1:14" s="55" customFormat="1" ht="15" customHeight="1">
      <c r="B2" s="154" t="s">
        <v>23</v>
      </c>
      <c r="C2" s="154"/>
      <c r="D2" s="154"/>
      <c r="E2" s="154"/>
      <c r="F2" s="154"/>
      <c r="G2" s="101"/>
      <c r="H2" s="101"/>
      <c r="I2" s="101"/>
      <c r="J2" s="156"/>
      <c r="K2" s="4"/>
    </row>
    <row r="3" spans="1:14" s="55" customFormat="1" ht="51.75" customHeight="1">
      <c r="B3" s="86" t="s">
        <v>108</v>
      </c>
      <c r="C3" s="117"/>
      <c r="D3" s="117"/>
      <c r="E3" s="117"/>
      <c r="F3" s="117"/>
      <c r="G3" s="117"/>
      <c r="H3" s="117"/>
      <c r="I3" s="117"/>
      <c r="J3" s="117"/>
      <c r="K3" s="420" t="s">
        <v>0</v>
      </c>
      <c r="L3" s="421"/>
      <c r="M3" s="421"/>
      <c r="N3" s="438"/>
    </row>
    <row r="4" spans="1:14" s="55" customFormat="1" ht="54" customHeight="1">
      <c r="A4" s="5" t="s">
        <v>16</v>
      </c>
      <c r="B4" s="130" t="s">
        <v>1</v>
      </c>
      <c r="C4" s="131" t="s">
        <v>111</v>
      </c>
      <c r="D4" s="132" t="s">
        <v>2</v>
      </c>
      <c r="E4" s="133" t="s">
        <v>87</v>
      </c>
      <c r="F4" s="132" t="s">
        <v>88</v>
      </c>
      <c r="G4" s="133" t="s">
        <v>3</v>
      </c>
      <c r="H4" s="133" t="s">
        <v>89</v>
      </c>
      <c r="I4" s="133" t="s">
        <v>90</v>
      </c>
      <c r="J4" s="134" t="s">
        <v>91</v>
      </c>
      <c r="K4" s="157" t="s">
        <v>110</v>
      </c>
      <c r="L4" s="128" t="s">
        <v>113</v>
      </c>
      <c r="M4" s="128" t="s">
        <v>112</v>
      </c>
      <c r="N4" s="128" t="s">
        <v>4</v>
      </c>
    </row>
    <row r="5" spans="1:14" s="55" customFormat="1" ht="16.5" customHeight="1">
      <c r="A5" s="5">
        <v>1</v>
      </c>
      <c r="B5" s="5">
        <v>2</v>
      </c>
      <c r="C5" s="115">
        <v>3</v>
      </c>
      <c r="D5" s="115">
        <v>4</v>
      </c>
      <c r="E5" s="115">
        <v>5</v>
      </c>
      <c r="F5" s="115">
        <v>6</v>
      </c>
      <c r="G5" s="116">
        <v>7</v>
      </c>
      <c r="H5" s="116">
        <v>8</v>
      </c>
      <c r="I5" s="116">
        <v>9</v>
      </c>
      <c r="J5" s="115">
        <v>10</v>
      </c>
      <c r="K5" s="155">
        <v>11</v>
      </c>
      <c r="L5" s="155">
        <v>12</v>
      </c>
      <c r="M5" s="7">
        <v>13</v>
      </c>
      <c r="N5" s="155">
        <v>14</v>
      </c>
    </row>
    <row r="6" spans="1:14" s="55" customFormat="1" ht="5.25" customHeight="1">
      <c r="A6" s="152"/>
      <c r="B6" s="152"/>
      <c r="C6" s="152"/>
      <c r="D6" s="152"/>
      <c r="E6" s="152"/>
      <c r="F6" s="152"/>
      <c r="G6" s="152"/>
      <c r="H6" s="152"/>
      <c r="I6" s="152"/>
      <c r="J6" s="152"/>
      <c r="K6" s="152"/>
      <c r="L6" s="152"/>
      <c r="M6" s="152"/>
      <c r="N6" s="152"/>
    </row>
    <row r="7" spans="1:14" ht="91.5" customHeight="1">
      <c r="A7" s="231" t="s">
        <v>18</v>
      </c>
      <c r="B7" s="161" t="s">
        <v>118</v>
      </c>
      <c r="C7" s="231"/>
      <c r="D7" s="310">
        <v>1</v>
      </c>
      <c r="E7" s="313"/>
      <c r="F7" s="312">
        <v>0.08</v>
      </c>
      <c r="G7" s="313">
        <f>E7+(E7*F7)</f>
        <v>0</v>
      </c>
      <c r="H7" s="313">
        <f>E7*D7</f>
        <v>0</v>
      </c>
      <c r="I7" s="313">
        <f>J7-H7</f>
        <v>0</v>
      </c>
      <c r="J7" s="313">
        <f>G7*D7</f>
        <v>0</v>
      </c>
      <c r="K7" s="231"/>
      <c r="L7" s="231"/>
      <c r="M7" s="229"/>
      <c r="N7" s="229"/>
    </row>
    <row r="8" spans="1:14" ht="38.25">
      <c r="A8" s="231" t="s">
        <v>19</v>
      </c>
      <c r="B8" s="161" t="s">
        <v>122</v>
      </c>
      <c r="C8" s="231"/>
      <c r="D8" s="310">
        <v>1</v>
      </c>
      <c r="E8" s="313"/>
      <c r="F8" s="312">
        <v>0.08</v>
      </c>
      <c r="G8" s="313">
        <f t="shared" ref="G8:G15" si="0">E8+(E8*F8)</f>
        <v>0</v>
      </c>
      <c r="H8" s="313">
        <f t="shared" ref="H8:H15" si="1">E8*D8</f>
        <v>0</v>
      </c>
      <c r="I8" s="313">
        <f t="shared" ref="I8:I15" si="2">J8-H8</f>
        <v>0</v>
      </c>
      <c r="J8" s="313">
        <f t="shared" ref="J8:J15" si="3">G8*D8</f>
        <v>0</v>
      </c>
      <c r="K8" s="231"/>
      <c r="L8" s="231"/>
      <c r="M8" s="229"/>
      <c r="N8" s="229"/>
    </row>
    <row r="9" spans="1:14" ht="38.25">
      <c r="A9" s="231" t="s">
        <v>20</v>
      </c>
      <c r="B9" s="161" t="s">
        <v>123</v>
      </c>
      <c r="C9" s="231"/>
      <c r="D9" s="310">
        <v>1</v>
      </c>
      <c r="E9" s="313"/>
      <c r="F9" s="312">
        <v>0.08</v>
      </c>
      <c r="G9" s="313">
        <f t="shared" si="0"/>
        <v>0</v>
      </c>
      <c r="H9" s="313">
        <f t="shared" si="1"/>
        <v>0</v>
      </c>
      <c r="I9" s="313">
        <f t="shared" si="2"/>
        <v>0</v>
      </c>
      <c r="J9" s="313">
        <f t="shared" si="3"/>
        <v>0</v>
      </c>
      <c r="K9" s="231"/>
      <c r="L9" s="231"/>
      <c r="M9" s="229"/>
      <c r="N9" s="229"/>
    </row>
    <row r="10" spans="1:14" ht="89.25">
      <c r="A10" s="231" t="s">
        <v>6</v>
      </c>
      <c r="B10" s="161" t="s">
        <v>124</v>
      </c>
      <c r="C10" s="231"/>
      <c r="D10" s="310">
        <v>1</v>
      </c>
      <c r="E10" s="313"/>
      <c r="F10" s="312">
        <v>0.08</v>
      </c>
      <c r="G10" s="313">
        <f t="shared" si="0"/>
        <v>0</v>
      </c>
      <c r="H10" s="313">
        <f t="shared" si="1"/>
        <v>0</v>
      </c>
      <c r="I10" s="313">
        <f t="shared" si="2"/>
        <v>0</v>
      </c>
      <c r="J10" s="313">
        <f t="shared" si="3"/>
        <v>0</v>
      </c>
      <c r="K10" s="231"/>
      <c r="L10" s="231"/>
      <c r="M10" s="229"/>
      <c r="N10" s="229"/>
    </row>
    <row r="11" spans="1:14" ht="38.25">
      <c r="A11" s="231" t="s">
        <v>7</v>
      </c>
      <c r="B11" s="161" t="s">
        <v>125</v>
      </c>
      <c r="C11" s="231"/>
      <c r="D11" s="310">
        <v>1</v>
      </c>
      <c r="E11" s="313"/>
      <c r="F11" s="312">
        <v>0.08</v>
      </c>
      <c r="G11" s="313">
        <f t="shared" si="0"/>
        <v>0</v>
      </c>
      <c r="H11" s="313">
        <f t="shared" si="1"/>
        <v>0</v>
      </c>
      <c r="I11" s="313">
        <f t="shared" si="2"/>
        <v>0</v>
      </c>
      <c r="J11" s="313">
        <f t="shared" si="3"/>
        <v>0</v>
      </c>
      <c r="K11" s="231"/>
      <c r="L11" s="231"/>
      <c r="M11" s="229"/>
      <c r="N11" s="229"/>
    </row>
    <row r="12" spans="1:14" ht="38.25">
      <c r="A12" s="231" t="s">
        <v>21</v>
      </c>
      <c r="B12" s="161" t="s">
        <v>126</v>
      </c>
      <c r="C12" s="231"/>
      <c r="D12" s="310">
        <v>1</v>
      </c>
      <c r="E12" s="313"/>
      <c r="F12" s="312">
        <v>0.08</v>
      </c>
      <c r="G12" s="313">
        <f t="shared" si="0"/>
        <v>0</v>
      </c>
      <c r="H12" s="313">
        <f t="shared" si="1"/>
        <v>0</v>
      </c>
      <c r="I12" s="313">
        <f t="shared" si="2"/>
        <v>0</v>
      </c>
      <c r="J12" s="313">
        <f t="shared" si="3"/>
        <v>0</v>
      </c>
      <c r="K12" s="231"/>
      <c r="L12" s="231"/>
      <c r="M12" s="229"/>
      <c r="N12" s="229"/>
    </row>
    <row r="13" spans="1:14" ht="25.5">
      <c r="A13" s="231" t="s">
        <v>9</v>
      </c>
      <c r="B13" s="161" t="s">
        <v>127</v>
      </c>
      <c r="C13" s="231"/>
      <c r="D13" s="310">
        <v>1</v>
      </c>
      <c r="E13" s="313"/>
      <c r="F13" s="312">
        <v>0.08</v>
      </c>
      <c r="G13" s="313">
        <f t="shared" si="0"/>
        <v>0</v>
      </c>
      <c r="H13" s="313">
        <f t="shared" si="1"/>
        <v>0</v>
      </c>
      <c r="I13" s="313">
        <f t="shared" si="2"/>
        <v>0</v>
      </c>
      <c r="J13" s="313">
        <f t="shared" si="3"/>
        <v>0</v>
      </c>
      <c r="K13" s="231"/>
      <c r="L13" s="231"/>
      <c r="M13" s="229"/>
      <c r="N13" s="229"/>
    </row>
    <row r="14" spans="1:14" ht="25.5">
      <c r="A14" s="231" t="s">
        <v>8</v>
      </c>
      <c r="B14" s="161" t="s">
        <v>128</v>
      </c>
      <c r="C14" s="231"/>
      <c r="D14" s="310">
        <v>1</v>
      </c>
      <c r="E14" s="313"/>
      <c r="F14" s="312">
        <v>0.08</v>
      </c>
      <c r="G14" s="313">
        <f t="shared" si="0"/>
        <v>0</v>
      </c>
      <c r="H14" s="313">
        <f t="shared" si="1"/>
        <v>0</v>
      </c>
      <c r="I14" s="313">
        <f t="shared" si="2"/>
        <v>0</v>
      </c>
      <c r="J14" s="313">
        <f t="shared" si="3"/>
        <v>0</v>
      </c>
      <c r="K14" s="231"/>
      <c r="L14" s="231"/>
      <c r="M14" s="229"/>
      <c r="N14" s="229"/>
    </row>
    <row r="15" spans="1:14" ht="25.5">
      <c r="A15" s="231" t="s">
        <v>62</v>
      </c>
      <c r="B15" s="161" t="s">
        <v>121</v>
      </c>
      <c r="C15" s="231"/>
      <c r="D15" s="310">
        <v>1</v>
      </c>
      <c r="E15" s="313"/>
      <c r="F15" s="312">
        <v>0.08</v>
      </c>
      <c r="G15" s="313">
        <f t="shared" si="0"/>
        <v>0</v>
      </c>
      <c r="H15" s="313">
        <f t="shared" si="1"/>
        <v>0</v>
      </c>
      <c r="I15" s="313">
        <f t="shared" si="2"/>
        <v>0</v>
      </c>
      <c r="J15" s="313">
        <f t="shared" si="3"/>
        <v>0</v>
      </c>
      <c r="K15" s="231"/>
      <c r="L15" s="231"/>
      <c r="M15" s="229"/>
      <c r="N15" s="229"/>
    </row>
    <row r="16" spans="1:14" ht="13.5" customHeight="1">
      <c r="A16" s="442" t="s">
        <v>13</v>
      </c>
      <c r="B16" s="442"/>
      <c r="C16" s="442"/>
      <c r="D16" s="442"/>
      <c r="E16" s="442"/>
      <c r="F16" s="371"/>
      <c r="G16" s="371"/>
      <c r="H16" s="368">
        <f>SUM(H11:H15)</f>
        <v>0</v>
      </c>
      <c r="I16" s="372">
        <f t="shared" ref="I16" si="4">J16-H16</f>
        <v>0</v>
      </c>
      <c r="J16" s="373">
        <f>SUM(J11:J15)</f>
        <v>0</v>
      </c>
      <c r="K16" s="1"/>
      <c r="L16" s="320"/>
    </row>
    <row r="17" spans="1:25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c r="A19" s="1"/>
      <c r="B19" s="412" t="s">
        <v>150</v>
      </c>
      <c r="C19" s="412"/>
      <c r="D19" s="1"/>
      <c r="E19" s="1"/>
      <c r="F19" s="412" t="s">
        <v>25</v>
      </c>
      <c r="G19" s="41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c r="A20" s="1"/>
      <c r="B20" s="55"/>
      <c r="C20" s="19"/>
      <c r="D20" s="1"/>
      <c r="E20" s="1"/>
      <c r="F20" s="412"/>
      <c r="G20" s="412"/>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sheetData>
  <mergeCells count="5">
    <mergeCell ref="A1:J1"/>
    <mergeCell ref="B19:C19"/>
    <mergeCell ref="F19:G20"/>
    <mergeCell ref="K3:N3"/>
    <mergeCell ref="A16:E16"/>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8" workbookViewId="0">
      <selection activeCell="F10" sqref="F10:J15"/>
    </sheetView>
  </sheetViews>
  <sheetFormatPr defaultRowHeight="14.25"/>
  <cols>
    <col min="2" max="2" width="51.875" customWidth="1"/>
    <col min="7" max="7" width="14.25" customWidth="1"/>
    <col min="8" max="8" width="10.5" customWidth="1"/>
    <col min="9" max="9" width="10.75" customWidth="1"/>
    <col min="10" max="10" width="9.875" customWidth="1"/>
    <col min="13" max="13" width="17.375" customWidth="1"/>
    <col min="14" max="14" width="16.625" customWidth="1"/>
    <col min="15" max="15" width="11.5" customWidth="1"/>
  </cols>
  <sheetData>
    <row r="1" spans="1:15">
      <c r="A1" s="235"/>
      <c r="B1" s="236"/>
      <c r="C1" s="235"/>
      <c r="D1" s="237"/>
      <c r="E1" s="237"/>
      <c r="F1" s="237"/>
      <c r="G1" s="238"/>
      <c r="H1" s="238"/>
      <c r="I1" s="238"/>
      <c r="J1" s="239"/>
      <c r="K1" s="237"/>
      <c r="L1" s="237"/>
      <c r="M1" s="237"/>
      <c r="N1" s="237"/>
      <c r="O1" s="239"/>
    </row>
    <row r="2" spans="1:15">
      <c r="A2" s="235"/>
      <c r="B2" s="237"/>
      <c r="C2" s="240"/>
      <c r="D2" s="237"/>
      <c r="E2" s="237"/>
      <c r="F2" s="237"/>
      <c r="G2" s="238"/>
      <c r="H2" s="238"/>
      <c r="I2" s="238"/>
      <c r="J2" s="241" t="s">
        <v>14</v>
      </c>
      <c r="K2" s="237"/>
      <c r="L2" s="237"/>
      <c r="M2" s="237"/>
      <c r="N2" s="237"/>
      <c r="O2" s="239"/>
    </row>
    <row r="3" spans="1:15">
      <c r="A3" s="239"/>
      <c r="B3" s="239"/>
      <c r="C3" s="242"/>
      <c r="D3" s="241"/>
      <c r="E3" s="241"/>
      <c r="F3" s="241"/>
      <c r="G3" s="243"/>
      <c r="H3" s="243"/>
      <c r="I3" s="243"/>
      <c r="J3" s="239"/>
      <c r="K3" s="244"/>
      <c r="L3" s="244"/>
      <c r="M3" s="244"/>
      <c r="N3" s="244"/>
      <c r="O3" s="239"/>
    </row>
    <row r="4" spans="1:15" ht="46.5" customHeight="1">
      <c r="A4" s="395" t="s">
        <v>32</v>
      </c>
      <c r="B4" s="395"/>
      <c r="C4" s="395"/>
      <c r="D4" s="395"/>
      <c r="E4" s="395"/>
      <c r="F4" s="395"/>
      <c r="G4" s="395"/>
      <c r="H4" s="395"/>
      <c r="I4" s="395"/>
      <c r="J4" s="395"/>
      <c r="K4" s="395"/>
      <c r="L4" s="45"/>
      <c r="M4" s="45"/>
      <c r="N4" s="45"/>
      <c r="O4" s="245"/>
    </row>
    <row r="5" spans="1:15">
      <c r="A5" s="246"/>
      <c r="B5" s="443" t="s">
        <v>23</v>
      </c>
      <c r="C5" s="443"/>
      <c r="D5" s="443"/>
      <c r="E5" s="247"/>
      <c r="F5" s="247"/>
      <c r="G5" s="248"/>
      <c r="H5" s="248"/>
      <c r="I5" s="248"/>
      <c r="J5" s="249"/>
      <c r="K5" s="250"/>
      <c r="L5" s="246"/>
      <c r="M5" s="246"/>
      <c r="N5" s="246"/>
      <c r="O5" s="246"/>
    </row>
    <row r="6" spans="1:15" ht="15">
      <c r="A6" s="246"/>
      <c r="B6" s="444" t="s">
        <v>109</v>
      </c>
      <c r="C6" s="444"/>
      <c r="D6" s="444"/>
      <c r="E6" s="444"/>
      <c r="F6" s="444"/>
      <c r="G6" s="444"/>
      <c r="H6" s="444"/>
      <c r="I6" s="444"/>
      <c r="J6" s="444"/>
      <c r="K6" s="445" t="s">
        <v>0</v>
      </c>
      <c r="L6" s="445"/>
      <c r="M6" s="445"/>
      <c r="N6" s="445"/>
      <c r="O6" s="445"/>
    </row>
    <row r="7" spans="1:15" ht="67.5">
      <c r="A7" s="5" t="s">
        <v>16</v>
      </c>
      <c r="B7" s="5" t="s">
        <v>1</v>
      </c>
      <c r="C7" s="5" t="s">
        <v>111</v>
      </c>
      <c r="D7" s="5" t="s">
        <v>2</v>
      </c>
      <c r="E7" s="102" t="s">
        <v>87</v>
      </c>
      <c r="F7" s="5" t="s">
        <v>88</v>
      </c>
      <c r="G7" s="102" t="s">
        <v>3</v>
      </c>
      <c r="H7" s="102" t="s">
        <v>89</v>
      </c>
      <c r="I7" s="102" t="s">
        <v>90</v>
      </c>
      <c r="J7" s="5" t="s">
        <v>91</v>
      </c>
      <c r="K7" s="446" t="s">
        <v>110</v>
      </c>
      <c r="L7" s="446"/>
      <c r="M7" s="256" t="s">
        <v>113</v>
      </c>
      <c r="N7" s="256" t="s">
        <v>112</v>
      </c>
      <c r="O7" s="256" t="s">
        <v>4</v>
      </c>
    </row>
    <row r="8" spans="1:15">
      <c r="A8" s="5">
        <v>1</v>
      </c>
      <c r="B8" s="5">
        <v>2</v>
      </c>
      <c r="C8" s="5">
        <v>3</v>
      </c>
      <c r="D8" s="5">
        <v>4</v>
      </c>
      <c r="E8" s="5">
        <v>5</v>
      </c>
      <c r="F8" s="5">
        <v>6</v>
      </c>
      <c r="G8" s="102">
        <v>7</v>
      </c>
      <c r="H8" s="102">
        <v>8</v>
      </c>
      <c r="I8" s="102">
        <v>9</v>
      </c>
      <c r="J8" s="5">
        <v>10</v>
      </c>
      <c r="K8" s="400">
        <v>11</v>
      </c>
      <c r="L8" s="400"/>
      <c r="M8" s="224">
        <v>12</v>
      </c>
      <c r="N8" s="7">
        <v>13</v>
      </c>
      <c r="O8" s="224">
        <v>14</v>
      </c>
    </row>
    <row r="9" spans="1:15">
      <c r="A9" s="447"/>
      <c r="B9" s="447"/>
      <c r="C9" s="447"/>
      <c r="D9" s="447"/>
      <c r="E9" s="448"/>
      <c r="F9" s="448"/>
      <c r="G9" s="447"/>
      <c r="H9" s="447"/>
      <c r="I9" s="447"/>
      <c r="J9" s="447"/>
      <c r="K9" s="447"/>
      <c r="L9" s="447"/>
      <c r="M9" s="447"/>
      <c r="N9" s="447"/>
      <c r="O9" s="447"/>
    </row>
    <row r="10" spans="1:15" ht="51">
      <c r="A10" s="257" t="s">
        <v>18</v>
      </c>
      <c r="B10" s="258" t="s">
        <v>138</v>
      </c>
      <c r="C10" s="259" t="s">
        <v>5</v>
      </c>
      <c r="D10" s="259">
        <v>100</v>
      </c>
      <c r="E10" s="260"/>
      <c r="F10" s="314">
        <v>0.08</v>
      </c>
      <c r="G10" s="261"/>
      <c r="H10" s="262">
        <f>E10*D10</f>
        <v>0</v>
      </c>
      <c r="I10" s="261">
        <f>J10-H10</f>
        <v>0</v>
      </c>
      <c r="J10" s="261">
        <f>G10*D10</f>
        <v>0</v>
      </c>
      <c r="K10" s="263"/>
      <c r="L10" s="264"/>
      <c r="M10" s="264"/>
      <c r="N10" s="264"/>
      <c r="O10" s="264"/>
    </row>
    <row r="11" spans="1:15" ht="38.25">
      <c r="A11" s="257" t="s">
        <v>19</v>
      </c>
      <c r="B11" s="258" t="s">
        <v>136</v>
      </c>
      <c r="C11" s="259" t="s">
        <v>5</v>
      </c>
      <c r="D11" s="259">
        <v>100</v>
      </c>
      <c r="E11" s="260"/>
      <c r="F11" s="314">
        <v>0.08</v>
      </c>
      <c r="G11" s="261"/>
      <c r="H11" s="262">
        <f t="shared" ref="H11:H14" si="0">E11*D11</f>
        <v>0</v>
      </c>
      <c r="I11" s="261">
        <f t="shared" ref="I11:I13" si="1">J11-H11</f>
        <v>0</v>
      </c>
      <c r="J11" s="261">
        <f t="shared" ref="J11:J14" si="2">G11*D11</f>
        <v>0</v>
      </c>
      <c r="K11" s="263"/>
      <c r="L11" s="264"/>
      <c r="M11" s="264"/>
      <c r="N11" s="264"/>
      <c r="O11" s="264"/>
    </row>
    <row r="12" spans="1:15" ht="38.25">
      <c r="A12" s="257" t="s">
        <v>20</v>
      </c>
      <c r="B12" s="258" t="s">
        <v>137</v>
      </c>
      <c r="C12" s="259" t="s">
        <v>5</v>
      </c>
      <c r="D12" s="259">
        <v>100</v>
      </c>
      <c r="E12" s="260"/>
      <c r="F12" s="314">
        <v>0.08</v>
      </c>
      <c r="G12" s="261"/>
      <c r="H12" s="262">
        <f t="shared" si="0"/>
        <v>0</v>
      </c>
      <c r="I12" s="261">
        <f t="shared" si="1"/>
        <v>0</v>
      </c>
      <c r="J12" s="261">
        <f t="shared" si="2"/>
        <v>0</v>
      </c>
      <c r="K12" s="263"/>
      <c r="L12" s="264"/>
      <c r="M12" s="264"/>
      <c r="N12" s="264"/>
      <c r="O12" s="264"/>
    </row>
    <row r="13" spans="1:15">
      <c r="A13" s="257" t="s">
        <v>6</v>
      </c>
      <c r="B13" s="258" t="s">
        <v>135</v>
      </c>
      <c r="C13" s="259" t="s">
        <v>5</v>
      </c>
      <c r="D13" s="259">
        <v>100</v>
      </c>
      <c r="E13" s="260"/>
      <c r="F13" s="314">
        <v>0.08</v>
      </c>
      <c r="G13" s="261"/>
      <c r="H13" s="262">
        <f t="shared" si="0"/>
        <v>0</v>
      </c>
      <c r="I13" s="261">
        <f t="shared" si="1"/>
        <v>0</v>
      </c>
      <c r="J13" s="261">
        <f t="shared" si="2"/>
        <v>0</v>
      </c>
      <c r="K13" s="263"/>
      <c r="L13" s="264"/>
      <c r="M13" s="264"/>
      <c r="N13" s="264"/>
      <c r="O13" s="264"/>
    </row>
    <row r="14" spans="1:15" ht="25.5">
      <c r="A14" s="257" t="s">
        <v>7</v>
      </c>
      <c r="B14" s="258" t="s">
        <v>139</v>
      </c>
      <c r="C14" s="259" t="s">
        <v>5</v>
      </c>
      <c r="D14" s="259">
        <v>100</v>
      </c>
      <c r="E14" s="260"/>
      <c r="F14" s="315">
        <v>0.08</v>
      </c>
      <c r="G14" s="265"/>
      <c r="H14" s="266">
        <f t="shared" si="0"/>
        <v>0</v>
      </c>
      <c r="I14" s="265">
        <f>J14-H14</f>
        <v>0</v>
      </c>
      <c r="J14" s="265">
        <f t="shared" si="2"/>
        <v>0</v>
      </c>
      <c r="K14" s="263"/>
      <c r="L14" s="264"/>
      <c r="M14" s="264"/>
      <c r="N14" s="264"/>
      <c r="O14" s="264"/>
    </row>
    <row r="15" spans="1:15">
      <c r="A15" s="442" t="s">
        <v>31</v>
      </c>
      <c r="B15" s="442"/>
      <c r="C15" s="442"/>
      <c r="D15" s="442"/>
      <c r="E15" s="442"/>
      <c r="F15" s="374"/>
      <c r="G15" s="375"/>
      <c r="H15" s="376">
        <f>SUM(H10:H14)</f>
        <v>0</v>
      </c>
      <c r="I15" s="376">
        <f>SUM(I10:I14)</f>
        <v>0</v>
      </c>
      <c r="J15" s="377">
        <f>SUM(J10:J14)</f>
        <v>0</v>
      </c>
      <c r="K15" s="252"/>
      <c r="L15" s="252"/>
      <c r="M15" s="252"/>
      <c r="N15" s="252"/>
      <c r="O15" s="252"/>
    </row>
    <row r="16" spans="1:15" ht="15">
      <c r="B16" s="252"/>
      <c r="C16" s="252"/>
      <c r="D16" s="267"/>
      <c r="E16" s="253"/>
      <c r="F16" s="252"/>
      <c r="G16" s="252"/>
    </row>
    <row r="17" spans="2:7">
      <c r="B17" s="252"/>
      <c r="C17" s="252"/>
      <c r="D17" s="252"/>
      <c r="E17" s="253"/>
      <c r="F17" s="252"/>
      <c r="G17" s="252"/>
    </row>
    <row r="18" spans="2:7">
      <c r="B18" s="252"/>
      <c r="C18" s="252"/>
      <c r="D18" s="252"/>
      <c r="E18" s="253"/>
      <c r="F18" s="252"/>
      <c r="G18" s="252"/>
    </row>
    <row r="19" spans="2:7" ht="14.25" customHeight="1">
      <c r="B19" s="449" t="s">
        <v>150</v>
      </c>
      <c r="C19" s="449"/>
      <c r="D19" s="252"/>
      <c r="E19" s="254"/>
      <c r="F19" s="412" t="s">
        <v>25</v>
      </c>
      <c r="G19" s="412"/>
    </row>
    <row r="20" spans="2:7" ht="14.25" customHeight="1">
      <c r="B20" s="246"/>
      <c r="C20" s="255"/>
      <c r="D20" s="246"/>
      <c r="E20" s="254"/>
      <c r="F20" s="412"/>
      <c r="G20" s="412"/>
    </row>
    <row r="21" spans="2:7">
      <c r="B21" s="252"/>
      <c r="C21" s="252"/>
      <c r="D21" s="246"/>
      <c r="E21" s="253"/>
      <c r="F21" s="252"/>
      <c r="G21" s="252"/>
    </row>
  </sheetData>
  <mergeCells count="11">
    <mergeCell ref="A9:J9"/>
    <mergeCell ref="K9:O9"/>
    <mergeCell ref="A15:E15"/>
    <mergeCell ref="B19:C19"/>
    <mergeCell ref="F19:G20"/>
    <mergeCell ref="K8:L8"/>
    <mergeCell ref="A4:K4"/>
    <mergeCell ref="B5:D5"/>
    <mergeCell ref="B6:J6"/>
    <mergeCell ref="K6:O6"/>
    <mergeCell ref="K7:L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H12" sqref="H12"/>
    </sheetView>
  </sheetViews>
  <sheetFormatPr defaultRowHeight="14.25"/>
  <cols>
    <col min="2" max="2" width="45.125" customWidth="1"/>
    <col min="5" max="5" width="12.125" customWidth="1"/>
    <col min="7" max="7" width="14.625" customWidth="1"/>
    <col min="8" max="8" width="12" bestFit="1" customWidth="1"/>
    <col min="9" max="9" width="11" bestFit="1" customWidth="1"/>
    <col min="10" max="10" width="18" customWidth="1"/>
    <col min="11" max="11" width="19.25" customWidth="1"/>
    <col min="12" max="12" width="19.75" customWidth="1"/>
    <col min="13" max="13" width="14.25" customWidth="1"/>
    <col min="14" max="14" width="11.375" customWidth="1"/>
  </cols>
  <sheetData>
    <row r="1" spans="1:15" ht="40.5" customHeight="1">
      <c r="A1" s="395" t="s">
        <v>32</v>
      </c>
      <c r="B1" s="395"/>
      <c r="C1" s="395"/>
      <c r="D1" s="395"/>
      <c r="E1" s="395"/>
      <c r="F1" s="395"/>
      <c r="G1" s="395"/>
      <c r="H1" s="395"/>
      <c r="I1" s="395"/>
      <c r="J1" s="395"/>
      <c r="K1" s="395"/>
      <c r="L1" s="395"/>
      <c r="M1" s="395"/>
      <c r="N1" s="395"/>
      <c r="O1" s="159"/>
    </row>
    <row r="2" spans="1:15" ht="16.5" customHeight="1">
      <c r="A2" s="301" t="s">
        <v>23</v>
      </c>
      <c r="B2" s="301"/>
      <c r="C2" s="159"/>
      <c r="D2" s="159"/>
      <c r="E2" s="159"/>
      <c r="F2" s="159"/>
      <c r="G2" s="159"/>
      <c r="H2" s="159"/>
      <c r="I2" s="159"/>
      <c r="J2" s="159"/>
      <c r="K2" s="159"/>
      <c r="L2" s="159"/>
      <c r="M2" s="159"/>
      <c r="N2" s="159"/>
      <c r="O2" s="159"/>
    </row>
    <row r="3" spans="1:15" ht="49.5" customHeight="1">
      <c r="A3" s="450" t="s">
        <v>149</v>
      </c>
      <c r="B3" s="450"/>
      <c r="C3" s="450"/>
      <c r="D3" s="450"/>
      <c r="E3" s="450"/>
      <c r="F3" s="450"/>
      <c r="G3" s="450"/>
      <c r="H3" s="450"/>
      <c r="I3" s="450"/>
      <c r="J3" s="451"/>
      <c r="K3" s="420" t="s">
        <v>0</v>
      </c>
      <c r="L3" s="421"/>
      <c r="M3" s="421"/>
      <c r="N3" s="438"/>
    </row>
    <row r="4" spans="1:15" ht="51">
      <c r="A4" s="5" t="s">
        <v>16</v>
      </c>
      <c r="B4" s="130" t="s">
        <v>1</v>
      </c>
      <c r="C4" s="131" t="s">
        <v>111</v>
      </c>
      <c r="D4" s="132" t="s">
        <v>2</v>
      </c>
      <c r="E4" s="133" t="s">
        <v>87</v>
      </c>
      <c r="F4" s="132" t="s">
        <v>88</v>
      </c>
      <c r="G4" s="133" t="s">
        <v>3</v>
      </c>
      <c r="H4" s="133" t="s">
        <v>89</v>
      </c>
      <c r="I4" s="133" t="s">
        <v>90</v>
      </c>
      <c r="J4" s="134" t="s">
        <v>91</v>
      </c>
      <c r="K4" s="227" t="s">
        <v>110</v>
      </c>
      <c r="L4" s="128" t="s">
        <v>113</v>
      </c>
      <c r="M4" s="128" t="s">
        <v>112</v>
      </c>
      <c r="N4" s="128" t="s">
        <v>4</v>
      </c>
    </row>
    <row r="5" spans="1:15">
      <c r="A5" s="5">
        <v>1</v>
      </c>
      <c r="B5" s="5">
        <v>2</v>
      </c>
      <c r="C5" s="115">
        <v>3</v>
      </c>
      <c r="D5" s="115">
        <v>4</v>
      </c>
      <c r="E5" s="115">
        <v>5</v>
      </c>
      <c r="F5" s="115">
        <v>6</v>
      </c>
      <c r="G5" s="116">
        <v>7</v>
      </c>
      <c r="H5" s="116">
        <v>8</v>
      </c>
      <c r="I5" s="116">
        <v>9</v>
      </c>
      <c r="J5" s="115">
        <v>10</v>
      </c>
      <c r="K5" s="180">
        <v>11</v>
      </c>
      <c r="L5" s="160">
        <v>12</v>
      </c>
      <c r="M5" s="7">
        <v>13</v>
      </c>
      <c r="N5" s="160">
        <v>14</v>
      </c>
    </row>
    <row r="6" spans="1:15">
      <c r="A6" s="183"/>
      <c r="B6" s="183"/>
      <c r="C6" s="183"/>
      <c r="D6" s="183"/>
      <c r="E6" s="183"/>
      <c r="F6" s="183"/>
      <c r="G6" s="183"/>
      <c r="H6" s="183"/>
      <c r="I6" s="183"/>
      <c r="J6" s="183"/>
      <c r="K6" s="183"/>
      <c r="L6" s="158"/>
      <c r="M6" s="158"/>
      <c r="N6" s="158"/>
    </row>
    <row r="7" spans="1:15" ht="57.75" customHeight="1">
      <c r="A7" s="231" t="s">
        <v>18</v>
      </c>
      <c r="B7" s="161" t="s">
        <v>114</v>
      </c>
      <c r="C7" s="310" t="s">
        <v>12</v>
      </c>
      <c r="D7" s="310">
        <v>30</v>
      </c>
      <c r="E7" s="313"/>
      <c r="F7" s="312">
        <v>0.08</v>
      </c>
      <c r="G7" s="313"/>
      <c r="H7" s="313"/>
      <c r="I7" s="313"/>
      <c r="J7" s="313"/>
      <c r="K7" s="321"/>
      <c r="L7" s="127"/>
      <c r="M7" s="127"/>
      <c r="N7" s="127"/>
    </row>
    <row r="8" spans="1:15">
      <c r="A8" s="442" t="s">
        <v>13</v>
      </c>
      <c r="B8" s="442"/>
      <c r="C8" s="442"/>
      <c r="D8" s="442"/>
      <c r="E8" s="442"/>
      <c r="F8" s="371"/>
      <c r="G8" s="371"/>
      <c r="H8" s="371">
        <f>H7</f>
        <v>0</v>
      </c>
      <c r="I8" s="371">
        <f>I7</f>
        <v>0</v>
      </c>
      <c r="J8" s="373">
        <f>J7</f>
        <v>0</v>
      </c>
      <c r="K8" s="1"/>
    </row>
    <row r="9" spans="1:15">
      <c r="A9" s="1"/>
      <c r="B9" s="1"/>
      <c r="C9" s="1"/>
      <c r="D9" s="1"/>
      <c r="E9" s="1"/>
      <c r="F9" s="1"/>
      <c r="G9" s="1"/>
      <c r="H9" s="1"/>
      <c r="I9" s="1"/>
      <c r="J9" s="1"/>
      <c r="K9" s="1"/>
      <c r="L9" s="1"/>
      <c r="M9" s="1"/>
      <c r="N9" s="1"/>
    </row>
    <row r="10" spans="1:15">
      <c r="A10" s="1"/>
      <c r="B10" s="1"/>
      <c r="C10" s="1"/>
      <c r="D10" s="1"/>
      <c r="E10" s="1"/>
      <c r="F10" s="1"/>
      <c r="G10" s="1"/>
      <c r="H10" s="1"/>
      <c r="I10" s="1"/>
      <c r="J10" s="1"/>
      <c r="K10" s="1"/>
      <c r="L10" s="1"/>
      <c r="M10" s="1"/>
      <c r="N10" s="1"/>
    </row>
    <row r="11" spans="1:15">
      <c r="A11" s="1"/>
      <c r="B11" s="412" t="s">
        <v>150</v>
      </c>
      <c r="C11" s="412"/>
      <c r="D11" s="1"/>
      <c r="E11" s="1"/>
      <c r="F11" s="412" t="s">
        <v>25</v>
      </c>
      <c r="G11" s="412"/>
      <c r="H11" s="1"/>
      <c r="I11" s="1"/>
      <c r="J11" s="1"/>
      <c r="K11" s="1"/>
      <c r="L11" s="1"/>
      <c r="M11" s="1"/>
      <c r="N11" s="1"/>
    </row>
    <row r="12" spans="1:15">
      <c r="A12" s="1"/>
      <c r="B12" s="55"/>
      <c r="C12" s="19"/>
      <c r="D12" s="1"/>
      <c r="E12" s="1"/>
      <c r="F12" s="412"/>
      <c r="G12" s="412"/>
      <c r="H12" s="1"/>
      <c r="I12" s="1"/>
      <c r="J12" s="1"/>
      <c r="K12" s="1"/>
      <c r="L12" s="1"/>
      <c r="M12" s="1"/>
      <c r="N12" s="1"/>
    </row>
    <row r="14" spans="1:15">
      <c r="D14" s="319"/>
    </row>
  </sheetData>
  <mergeCells count="6">
    <mergeCell ref="A3:J3"/>
    <mergeCell ref="A1:N1"/>
    <mergeCell ref="B11:C11"/>
    <mergeCell ref="F11:G12"/>
    <mergeCell ref="K3:N3"/>
    <mergeCell ref="A8:E8"/>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F10" sqref="F10:J11"/>
    </sheetView>
  </sheetViews>
  <sheetFormatPr defaultRowHeight="14.25"/>
  <cols>
    <col min="2" max="2" width="49.375" customWidth="1"/>
    <col min="7" max="7" width="14.375" customWidth="1"/>
    <col min="8" max="8" width="11.125" bestFit="1" customWidth="1"/>
    <col min="9" max="9" width="10.125" bestFit="1" customWidth="1"/>
    <col min="10" max="10" width="11.125" bestFit="1" customWidth="1"/>
    <col min="12" max="12" width="17.375" customWidth="1"/>
    <col min="13" max="13" width="19" customWidth="1"/>
    <col min="14" max="14" width="13.75" customWidth="1"/>
    <col min="15" max="15" width="13.375" customWidth="1"/>
  </cols>
  <sheetData>
    <row r="1" spans="1:16">
      <c r="A1" s="235"/>
      <c r="B1" s="236"/>
      <c r="C1" s="235"/>
      <c r="D1" s="237"/>
      <c r="E1" s="237"/>
      <c r="F1" s="237"/>
      <c r="G1" s="238"/>
      <c r="H1" s="238"/>
      <c r="I1" s="238"/>
      <c r="J1" s="239"/>
      <c r="K1" s="237"/>
      <c r="L1" s="237"/>
      <c r="M1" s="237"/>
      <c r="N1" s="237"/>
      <c r="O1" s="239"/>
    </row>
    <row r="2" spans="1:16">
      <c r="A2" s="235"/>
      <c r="B2" s="237"/>
      <c r="C2" s="240"/>
      <c r="D2" s="237"/>
      <c r="E2" s="237"/>
      <c r="F2" s="237"/>
      <c r="G2" s="238"/>
      <c r="H2" s="238"/>
      <c r="I2" s="238"/>
      <c r="J2" s="241" t="s">
        <v>14</v>
      </c>
      <c r="K2" s="237"/>
      <c r="L2" s="237"/>
      <c r="M2" s="237"/>
      <c r="N2" s="237"/>
      <c r="O2" s="239"/>
    </row>
    <row r="3" spans="1:16">
      <c r="A3" s="239"/>
      <c r="B3" s="239"/>
      <c r="C3" s="242"/>
      <c r="D3" s="241"/>
      <c r="E3" s="241"/>
      <c r="F3" s="241"/>
      <c r="G3" s="243"/>
      <c r="H3" s="243"/>
      <c r="I3" s="243"/>
      <c r="J3" s="239"/>
      <c r="K3" s="244"/>
      <c r="L3" s="244"/>
      <c r="M3" s="244"/>
      <c r="N3" s="244"/>
      <c r="O3" s="239"/>
    </row>
    <row r="4" spans="1:16" ht="40.5" customHeight="1">
      <c r="A4" s="395" t="s">
        <v>32</v>
      </c>
      <c r="B4" s="395"/>
      <c r="C4" s="395"/>
      <c r="D4" s="395"/>
      <c r="E4" s="395"/>
      <c r="F4" s="395"/>
      <c r="G4" s="395"/>
      <c r="H4" s="395"/>
      <c r="I4" s="395"/>
      <c r="J4" s="395"/>
      <c r="K4" s="395"/>
      <c r="L4" s="45"/>
      <c r="M4" s="45"/>
      <c r="N4" s="45"/>
      <c r="O4" s="245"/>
    </row>
    <row r="5" spans="1:16">
      <c r="A5" s="246"/>
      <c r="B5" s="443" t="s">
        <v>23</v>
      </c>
      <c r="C5" s="443"/>
      <c r="D5" s="443"/>
      <c r="E5" s="247"/>
      <c r="F5" s="247"/>
      <c r="G5" s="248"/>
      <c r="H5" s="248"/>
      <c r="I5" s="248"/>
      <c r="J5" s="249"/>
      <c r="K5" s="250"/>
      <c r="L5" s="246"/>
      <c r="M5" s="246"/>
      <c r="N5" s="246"/>
      <c r="O5" s="246"/>
    </row>
    <row r="6" spans="1:16" ht="54" customHeight="1">
      <c r="A6" s="246"/>
      <c r="B6" s="444" t="s">
        <v>148</v>
      </c>
      <c r="C6" s="444"/>
      <c r="D6" s="444"/>
      <c r="E6" s="444"/>
      <c r="F6" s="444"/>
      <c r="G6" s="444"/>
      <c r="H6" s="444"/>
      <c r="I6" s="444"/>
      <c r="J6" s="444"/>
      <c r="K6" s="445" t="s">
        <v>0</v>
      </c>
      <c r="L6" s="445"/>
      <c r="M6" s="445"/>
      <c r="N6" s="445"/>
      <c r="O6" s="445"/>
    </row>
    <row r="7" spans="1:16" ht="56.25">
      <c r="A7" s="5" t="s">
        <v>16</v>
      </c>
      <c r="B7" s="5" t="s">
        <v>1</v>
      </c>
      <c r="C7" s="5" t="s">
        <v>111</v>
      </c>
      <c r="D7" s="5" t="s">
        <v>2</v>
      </c>
      <c r="E7" s="102" t="s">
        <v>87</v>
      </c>
      <c r="F7" s="5" t="s">
        <v>88</v>
      </c>
      <c r="G7" s="102" t="s">
        <v>3</v>
      </c>
      <c r="H7" s="102" t="s">
        <v>89</v>
      </c>
      <c r="I7" s="102" t="s">
        <v>90</v>
      </c>
      <c r="J7" s="5" t="s">
        <v>91</v>
      </c>
      <c r="K7" s="446" t="s">
        <v>110</v>
      </c>
      <c r="L7" s="446"/>
      <c r="M7" s="256" t="s">
        <v>113</v>
      </c>
      <c r="N7" s="256" t="s">
        <v>112</v>
      </c>
      <c r="O7" s="256" t="s">
        <v>4</v>
      </c>
    </row>
    <row r="8" spans="1:16">
      <c r="A8" s="5">
        <v>1</v>
      </c>
      <c r="B8" s="5">
        <v>2</v>
      </c>
      <c r="C8" s="5">
        <v>3</v>
      </c>
      <c r="D8" s="5">
        <v>4</v>
      </c>
      <c r="E8" s="5">
        <v>5</v>
      </c>
      <c r="F8" s="5">
        <v>6</v>
      </c>
      <c r="G8" s="102">
        <v>7</v>
      </c>
      <c r="H8" s="102">
        <v>8</v>
      </c>
      <c r="I8" s="102">
        <v>9</v>
      </c>
      <c r="J8" s="5">
        <v>10</v>
      </c>
      <c r="K8" s="400">
        <v>11</v>
      </c>
      <c r="L8" s="400"/>
      <c r="M8" s="224">
        <v>12</v>
      </c>
      <c r="N8" s="7">
        <v>13</v>
      </c>
      <c r="O8" s="224">
        <v>14</v>
      </c>
    </row>
    <row r="9" spans="1:16">
      <c r="A9" s="447"/>
      <c r="B9" s="447"/>
      <c r="C9" s="447"/>
      <c r="D9" s="448"/>
      <c r="E9" s="448"/>
      <c r="F9" s="448"/>
      <c r="G9" s="447"/>
      <c r="H9" s="447"/>
      <c r="I9" s="447"/>
      <c r="J9" s="447"/>
      <c r="K9" s="447"/>
      <c r="L9" s="447"/>
      <c r="M9" s="447"/>
      <c r="N9" s="447"/>
      <c r="O9" s="447"/>
    </row>
    <row r="10" spans="1:16" ht="76.5">
      <c r="A10" s="268" t="s">
        <v>18</v>
      </c>
      <c r="B10" s="269" t="s">
        <v>144</v>
      </c>
      <c r="C10" s="270" t="s">
        <v>5</v>
      </c>
      <c r="D10" s="306">
        <v>300</v>
      </c>
      <c r="E10" s="271"/>
      <c r="F10" s="305">
        <v>0.08</v>
      </c>
      <c r="G10" s="304"/>
      <c r="H10" s="272">
        <f>D10*E10</f>
        <v>0</v>
      </c>
      <c r="I10" s="273">
        <f>J10-H10</f>
        <v>0</v>
      </c>
      <c r="J10" s="260">
        <f>D10*G10</f>
        <v>0</v>
      </c>
      <c r="K10" s="274"/>
      <c r="L10" s="275"/>
      <c r="M10" s="275"/>
      <c r="N10" s="275"/>
      <c r="O10" s="275"/>
      <c r="P10" s="246"/>
    </row>
    <row r="11" spans="1:16">
      <c r="A11" s="442" t="s">
        <v>31</v>
      </c>
      <c r="B11" s="442"/>
      <c r="C11" s="442"/>
      <c r="D11" s="442"/>
      <c r="E11" s="442"/>
      <c r="F11" s="199"/>
      <c r="G11" s="378"/>
      <c r="H11" s="379">
        <f>H10</f>
        <v>0</v>
      </c>
      <c r="I11" s="376">
        <f>I10</f>
        <v>0</v>
      </c>
      <c r="J11" s="380">
        <f>J10</f>
        <v>0</v>
      </c>
      <c r="K11" s="252"/>
      <c r="L11" s="252"/>
      <c r="M11" s="252"/>
      <c r="N11" s="252"/>
      <c r="O11" s="252"/>
    </row>
    <row r="12" spans="1:16" ht="15">
      <c r="B12" s="252"/>
      <c r="C12" s="252"/>
      <c r="D12" s="267"/>
      <c r="E12" s="253"/>
      <c r="F12" s="252"/>
      <c r="G12" s="252"/>
    </row>
    <row r="13" spans="1:16">
      <c r="B13" s="252"/>
      <c r="C13" s="252"/>
      <c r="D13" s="252"/>
      <c r="E13" s="253"/>
      <c r="F13" s="252"/>
      <c r="G13" s="252"/>
    </row>
    <row r="14" spans="1:16">
      <c r="B14" s="252"/>
      <c r="C14" s="252"/>
      <c r="D14" s="252"/>
      <c r="E14" s="253"/>
      <c r="F14" s="252"/>
      <c r="G14" s="252"/>
    </row>
    <row r="15" spans="1:16" ht="14.25" customHeight="1">
      <c r="B15" s="449" t="s">
        <v>150</v>
      </c>
      <c r="C15" s="449"/>
      <c r="D15" s="252"/>
      <c r="E15" s="254"/>
      <c r="F15" s="412" t="s">
        <v>25</v>
      </c>
      <c r="G15" s="412"/>
    </row>
    <row r="16" spans="1:16" ht="14.25" customHeight="1">
      <c r="B16" s="246"/>
      <c r="C16" s="255"/>
      <c r="D16" s="246"/>
      <c r="E16" s="254"/>
      <c r="F16" s="412"/>
      <c r="G16" s="412"/>
    </row>
    <row r="17" spans="2:7">
      <c r="B17" s="252"/>
      <c r="C17" s="252"/>
      <c r="D17" s="246"/>
      <c r="E17" s="253"/>
      <c r="F17" s="252"/>
      <c r="G17" s="252"/>
    </row>
  </sheetData>
  <mergeCells count="11">
    <mergeCell ref="A9:J9"/>
    <mergeCell ref="K9:O9"/>
    <mergeCell ref="A11:E11"/>
    <mergeCell ref="B15:C15"/>
    <mergeCell ref="F15:G16"/>
    <mergeCell ref="K8:L8"/>
    <mergeCell ref="A4:K4"/>
    <mergeCell ref="B5:D5"/>
    <mergeCell ref="B6:J6"/>
    <mergeCell ref="K6:O6"/>
    <mergeCell ref="K7:L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55" zoomScaleNormal="55" workbookViewId="0">
      <selection activeCell="F10" sqref="F10:J11"/>
    </sheetView>
  </sheetViews>
  <sheetFormatPr defaultRowHeight="14.25"/>
  <cols>
    <col min="2" max="2" width="32.625" customWidth="1"/>
    <col min="7" max="7" width="16.875" customWidth="1"/>
    <col min="8" max="8" width="9.75" bestFit="1" customWidth="1"/>
    <col min="9" max="9" width="9.5" bestFit="1" customWidth="1"/>
    <col min="10" max="10" width="9.75" bestFit="1" customWidth="1"/>
    <col min="13" max="13" width="19.5" customWidth="1"/>
    <col min="14" max="14" width="17.5" customWidth="1"/>
    <col min="15" max="15" width="17.875" customWidth="1"/>
  </cols>
  <sheetData>
    <row r="1" spans="1:16">
      <c r="A1" s="235"/>
      <c r="B1" s="236"/>
      <c r="C1" s="235"/>
      <c r="D1" s="237"/>
      <c r="E1" s="237"/>
      <c r="F1" s="237"/>
      <c r="G1" s="238"/>
      <c r="H1" s="238"/>
      <c r="I1" s="238"/>
      <c r="J1" s="239"/>
      <c r="K1" s="237"/>
      <c r="L1" s="237"/>
      <c r="M1" s="237"/>
      <c r="N1" s="237"/>
      <c r="O1" s="239"/>
    </row>
    <row r="2" spans="1:16">
      <c r="A2" s="235"/>
      <c r="B2" s="237"/>
      <c r="C2" s="240"/>
      <c r="D2" s="237"/>
      <c r="E2" s="237"/>
      <c r="F2" s="237"/>
      <c r="G2" s="238"/>
      <c r="H2" s="238"/>
      <c r="I2" s="238"/>
      <c r="J2" s="241" t="s">
        <v>14</v>
      </c>
      <c r="K2" s="237"/>
      <c r="L2" s="237"/>
      <c r="M2" s="237"/>
      <c r="N2" s="237"/>
      <c r="O2" s="239"/>
    </row>
    <row r="3" spans="1:16">
      <c r="A3" s="239"/>
      <c r="B3" s="239"/>
      <c r="C3" s="242"/>
      <c r="D3" s="241"/>
      <c r="E3" s="241"/>
      <c r="F3" s="241"/>
      <c r="G3" s="243"/>
      <c r="H3" s="243"/>
      <c r="I3" s="243"/>
      <c r="J3" s="239"/>
      <c r="K3" s="244"/>
      <c r="L3" s="244"/>
      <c r="M3" s="244"/>
      <c r="N3" s="244"/>
      <c r="O3" s="239"/>
    </row>
    <row r="4" spans="1:16" ht="55.5" customHeight="1">
      <c r="A4" s="395" t="s">
        <v>32</v>
      </c>
      <c r="B4" s="395"/>
      <c r="C4" s="395"/>
      <c r="D4" s="395"/>
      <c r="E4" s="395"/>
      <c r="F4" s="395"/>
      <c r="G4" s="395"/>
      <c r="H4" s="395"/>
      <c r="I4" s="395"/>
      <c r="J4" s="395"/>
      <c r="K4" s="395"/>
      <c r="L4" s="45"/>
      <c r="M4" s="45"/>
      <c r="N4" s="45"/>
      <c r="O4" s="245"/>
    </row>
    <row r="5" spans="1:16">
      <c r="A5" s="246"/>
      <c r="B5" s="443" t="s">
        <v>23</v>
      </c>
      <c r="C5" s="443"/>
      <c r="D5" s="443"/>
      <c r="E5" s="247"/>
      <c r="F5" s="247"/>
      <c r="G5" s="248"/>
      <c r="H5" s="248"/>
      <c r="I5" s="248"/>
      <c r="J5" s="249"/>
      <c r="K5" s="250"/>
      <c r="L5" s="246"/>
      <c r="M5" s="246"/>
      <c r="N5" s="246"/>
      <c r="O5" s="246"/>
    </row>
    <row r="6" spans="1:16" ht="66.75" customHeight="1">
      <c r="A6" s="246"/>
      <c r="B6" s="444" t="s">
        <v>147</v>
      </c>
      <c r="C6" s="444"/>
      <c r="D6" s="444"/>
      <c r="E6" s="444"/>
      <c r="F6" s="444"/>
      <c r="G6" s="444"/>
      <c r="H6" s="444"/>
      <c r="I6" s="444"/>
      <c r="J6" s="444"/>
      <c r="K6" s="445" t="s">
        <v>0</v>
      </c>
      <c r="L6" s="445"/>
      <c r="M6" s="445"/>
      <c r="N6" s="445"/>
      <c r="O6" s="445"/>
    </row>
    <row r="7" spans="1:16" ht="51">
      <c r="A7" s="5" t="s">
        <v>16</v>
      </c>
      <c r="B7" s="5" t="s">
        <v>1</v>
      </c>
      <c r="C7" s="5" t="s">
        <v>111</v>
      </c>
      <c r="D7" s="5" t="s">
        <v>2</v>
      </c>
      <c r="E7" s="102" t="s">
        <v>87</v>
      </c>
      <c r="F7" s="5" t="s">
        <v>88</v>
      </c>
      <c r="G7" s="102" t="s">
        <v>3</v>
      </c>
      <c r="H7" s="102" t="s">
        <v>89</v>
      </c>
      <c r="I7" s="102" t="s">
        <v>90</v>
      </c>
      <c r="J7" s="5" t="s">
        <v>91</v>
      </c>
      <c r="K7" s="446" t="s">
        <v>110</v>
      </c>
      <c r="L7" s="446"/>
      <c r="M7" s="256" t="s">
        <v>113</v>
      </c>
      <c r="N7" s="256" t="s">
        <v>112</v>
      </c>
      <c r="O7" s="256" t="s">
        <v>4</v>
      </c>
    </row>
    <row r="8" spans="1:16">
      <c r="A8" s="5">
        <v>1</v>
      </c>
      <c r="B8" s="5">
        <v>2</v>
      </c>
      <c r="C8" s="5">
        <v>3</v>
      </c>
      <c r="D8" s="5">
        <v>4</v>
      </c>
      <c r="E8" s="5">
        <v>5</v>
      </c>
      <c r="F8" s="5">
        <v>6</v>
      </c>
      <c r="G8" s="102">
        <v>7</v>
      </c>
      <c r="H8" s="102">
        <v>8</v>
      </c>
      <c r="I8" s="102">
        <v>9</v>
      </c>
      <c r="J8" s="5">
        <v>10</v>
      </c>
      <c r="K8" s="400">
        <v>11</v>
      </c>
      <c r="L8" s="400"/>
      <c r="M8" s="224">
        <v>12</v>
      </c>
      <c r="N8" s="7">
        <v>13</v>
      </c>
      <c r="O8" s="224">
        <v>14</v>
      </c>
    </row>
    <row r="9" spans="1:16">
      <c r="A9" s="447"/>
      <c r="B9" s="447"/>
      <c r="C9" s="447"/>
      <c r="D9" s="447"/>
      <c r="E9" s="448"/>
      <c r="F9" s="448"/>
      <c r="G9" s="447"/>
      <c r="H9" s="447"/>
      <c r="I9" s="447"/>
      <c r="J9" s="447"/>
      <c r="K9" s="447"/>
      <c r="L9" s="447"/>
      <c r="M9" s="447"/>
      <c r="N9" s="447"/>
      <c r="O9" s="447"/>
    </row>
    <row r="10" spans="1:16" ht="38.25">
      <c r="A10" s="225" t="s">
        <v>18</v>
      </c>
      <c r="B10" s="68" t="s">
        <v>143</v>
      </c>
      <c r="C10" s="20" t="s">
        <v>10</v>
      </c>
      <c r="D10" s="143">
        <v>10</v>
      </c>
      <c r="E10" s="276"/>
      <c r="F10" s="303">
        <v>0.08</v>
      </c>
      <c r="G10" s="277"/>
      <c r="H10" s="167">
        <f>E10*D10</f>
        <v>0</v>
      </c>
      <c r="I10" s="167">
        <f>J10-H10</f>
        <v>0</v>
      </c>
      <c r="J10" s="167">
        <f>G10*D10</f>
        <v>0</v>
      </c>
      <c r="K10" s="119"/>
      <c r="L10" s="92"/>
      <c r="M10" s="92"/>
      <c r="N10" s="92"/>
      <c r="O10" s="92"/>
      <c r="P10" s="55"/>
    </row>
    <row r="11" spans="1:16">
      <c r="A11" s="442" t="s">
        <v>31</v>
      </c>
      <c r="B11" s="442"/>
      <c r="C11" s="442"/>
      <c r="D11" s="442"/>
      <c r="E11" s="442"/>
      <c r="F11" s="381"/>
      <c r="G11" s="378"/>
      <c r="H11" s="382">
        <f>H10</f>
        <v>0</v>
      </c>
      <c r="I11" s="382">
        <f>I10</f>
        <v>0</v>
      </c>
      <c r="J11" s="383">
        <f>J10</f>
        <v>0</v>
      </c>
      <c r="K11" s="322"/>
      <c r="L11" s="252"/>
      <c r="M11" s="252"/>
      <c r="N11" s="252"/>
      <c r="O11" s="252"/>
    </row>
    <row r="12" spans="1:16" ht="15">
      <c r="B12" s="252"/>
      <c r="C12" s="252"/>
      <c r="D12" s="267"/>
      <c r="E12" s="253"/>
      <c r="F12" s="252"/>
      <c r="G12" s="252"/>
    </row>
    <row r="13" spans="1:16">
      <c r="B13" s="252"/>
      <c r="C13" s="252"/>
      <c r="D13" s="252"/>
      <c r="E13" s="253"/>
      <c r="F13" s="252"/>
      <c r="G13" s="252"/>
    </row>
    <row r="14" spans="1:16">
      <c r="B14" s="252"/>
      <c r="C14" s="252"/>
      <c r="D14" s="252"/>
      <c r="E14" s="253"/>
      <c r="F14" s="252"/>
      <c r="G14" s="252"/>
    </row>
    <row r="15" spans="1:16" ht="14.25" customHeight="1">
      <c r="B15" s="449" t="s">
        <v>150</v>
      </c>
      <c r="C15" s="449"/>
      <c r="D15" s="252"/>
      <c r="E15" s="254"/>
      <c r="F15" s="412" t="s">
        <v>25</v>
      </c>
      <c r="G15" s="412"/>
    </row>
    <row r="16" spans="1:16" ht="14.25" customHeight="1">
      <c r="B16" s="246"/>
      <c r="C16" s="255"/>
      <c r="D16" s="246"/>
      <c r="E16" s="254"/>
      <c r="F16" s="412"/>
      <c r="G16" s="412"/>
    </row>
    <row r="17" spans="2:7">
      <c r="B17" s="252"/>
      <c r="C17" s="252"/>
      <c r="D17" s="246"/>
      <c r="E17" s="253"/>
      <c r="F17" s="252"/>
      <c r="G17" s="252"/>
    </row>
    <row r="18" spans="2:7">
      <c r="B18" s="252"/>
      <c r="C18" s="252"/>
      <c r="D18" s="252"/>
      <c r="E18" s="253"/>
      <c r="F18" s="252"/>
      <c r="G18" s="252"/>
    </row>
  </sheetData>
  <mergeCells count="11">
    <mergeCell ref="A9:J9"/>
    <mergeCell ref="K9:O9"/>
    <mergeCell ref="A11:E11"/>
    <mergeCell ref="B15:C15"/>
    <mergeCell ref="F15:G16"/>
    <mergeCell ref="K8:L8"/>
    <mergeCell ref="A4:K4"/>
    <mergeCell ref="B5:D5"/>
    <mergeCell ref="B6:J6"/>
    <mergeCell ref="K6:O6"/>
    <mergeCell ref="K7:L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4" workbookViewId="0">
      <selection activeCell="L18" sqref="L18"/>
    </sheetView>
  </sheetViews>
  <sheetFormatPr defaultRowHeight="14.25"/>
  <cols>
    <col min="2" max="2" width="28.625" customWidth="1"/>
    <col min="7" max="7" width="17.5" customWidth="1"/>
    <col min="8" max="8" width="11.125" bestFit="1" customWidth="1"/>
    <col min="9" max="9" width="10.75" bestFit="1" customWidth="1"/>
    <col min="10" max="10" width="11.125" bestFit="1" customWidth="1"/>
    <col min="13" max="13" width="20.5" customWidth="1"/>
    <col min="14" max="14" width="17.25" customWidth="1"/>
    <col min="15" max="15" width="19.625" customWidth="1"/>
  </cols>
  <sheetData>
    <row r="1" spans="1:16">
      <c r="A1" s="235"/>
      <c r="B1" s="236"/>
      <c r="C1" s="235"/>
      <c r="D1" s="237"/>
      <c r="E1" s="237"/>
      <c r="F1" s="237"/>
      <c r="G1" s="238"/>
      <c r="H1" s="238"/>
      <c r="I1" s="238"/>
      <c r="J1" s="239"/>
      <c r="K1" s="237"/>
      <c r="L1" s="237"/>
      <c r="M1" s="237"/>
      <c r="N1" s="237"/>
      <c r="O1" s="239"/>
    </row>
    <row r="2" spans="1:16">
      <c r="A2" s="235"/>
      <c r="B2" s="237"/>
      <c r="C2" s="240"/>
      <c r="D2" s="237"/>
      <c r="E2" s="237"/>
      <c r="F2" s="237"/>
      <c r="G2" s="238"/>
      <c r="H2" s="238"/>
      <c r="I2" s="238"/>
      <c r="J2" s="241" t="s">
        <v>14</v>
      </c>
      <c r="K2" s="237"/>
      <c r="L2" s="237"/>
      <c r="M2" s="237"/>
      <c r="N2" s="237"/>
      <c r="O2" s="239"/>
    </row>
    <row r="3" spans="1:16">
      <c r="A3" s="239"/>
      <c r="B3" s="239"/>
      <c r="C3" s="242"/>
      <c r="D3" s="241"/>
      <c r="E3" s="241"/>
      <c r="F3" s="241"/>
      <c r="G3" s="243"/>
      <c r="H3" s="243"/>
      <c r="I3" s="243"/>
      <c r="J3" s="239"/>
      <c r="K3" s="244"/>
      <c r="L3" s="244"/>
      <c r="M3" s="244"/>
      <c r="N3" s="244"/>
      <c r="O3" s="239"/>
    </row>
    <row r="4" spans="1:16" ht="42" customHeight="1">
      <c r="A4" s="395" t="s">
        <v>32</v>
      </c>
      <c r="B4" s="395"/>
      <c r="C4" s="395"/>
      <c r="D4" s="395"/>
      <c r="E4" s="395"/>
      <c r="F4" s="395"/>
      <c r="G4" s="395"/>
      <c r="H4" s="395"/>
      <c r="I4" s="395"/>
      <c r="J4" s="395"/>
      <c r="K4" s="395"/>
      <c r="L4" s="45"/>
      <c r="M4" s="45"/>
      <c r="N4" s="45"/>
      <c r="O4" s="245"/>
    </row>
    <row r="5" spans="1:16">
      <c r="A5" s="246"/>
      <c r="B5" s="443" t="s">
        <v>23</v>
      </c>
      <c r="C5" s="443"/>
      <c r="D5" s="443"/>
      <c r="E5" s="247"/>
      <c r="F5" s="247"/>
      <c r="G5" s="248"/>
      <c r="H5" s="248"/>
      <c r="I5" s="248"/>
      <c r="J5" s="249"/>
      <c r="K5" s="250"/>
      <c r="L5" s="246"/>
      <c r="M5" s="246"/>
      <c r="N5" s="246"/>
      <c r="O5" s="246"/>
    </row>
    <row r="6" spans="1:16" ht="15">
      <c r="A6" s="246"/>
      <c r="B6" s="444" t="s">
        <v>146</v>
      </c>
      <c r="C6" s="444"/>
      <c r="D6" s="444"/>
      <c r="E6" s="444"/>
      <c r="F6" s="444"/>
      <c r="G6" s="444"/>
      <c r="H6" s="444"/>
      <c r="I6" s="444"/>
      <c r="J6" s="444"/>
      <c r="K6" s="445" t="s">
        <v>0</v>
      </c>
      <c r="L6" s="445"/>
      <c r="M6" s="445"/>
      <c r="N6" s="445"/>
      <c r="O6" s="445"/>
    </row>
    <row r="7" spans="1:16" ht="45">
      <c r="A7" s="5" t="s">
        <v>16</v>
      </c>
      <c r="B7" s="5" t="s">
        <v>1</v>
      </c>
      <c r="C7" s="5" t="s">
        <v>111</v>
      </c>
      <c r="D7" s="5" t="s">
        <v>2</v>
      </c>
      <c r="E7" s="102" t="s">
        <v>87</v>
      </c>
      <c r="F7" s="5" t="s">
        <v>88</v>
      </c>
      <c r="G7" s="102" t="s">
        <v>3</v>
      </c>
      <c r="H7" s="102" t="s">
        <v>89</v>
      </c>
      <c r="I7" s="102" t="s">
        <v>90</v>
      </c>
      <c r="J7" s="5" t="s">
        <v>91</v>
      </c>
      <c r="K7" s="446" t="s">
        <v>110</v>
      </c>
      <c r="L7" s="446"/>
      <c r="M7" s="256" t="s">
        <v>113</v>
      </c>
      <c r="N7" s="256" t="s">
        <v>112</v>
      </c>
      <c r="O7" s="256" t="s">
        <v>4</v>
      </c>
    </row>
    <row r="8" spans="1:16">
      <c r="A8" s="5">
        <v>1</v>
      </c>
      <c r="B8" s="5">
        <v>2</v>
      </c>
      <c r="C8" s="5">
        <v>3</v>
      </c>
      <c r="D8" s="5">
        <v>4</v>
      </c>
      <c r="E8" s="5">
        <v>5</v>
      </c>
      <c r="F8" s="5">
        <v>6</v>
      </c>
      <c r="G8" s="102">
        <v>7</v>
      </c>
      <c r="H8" s="102">
        <v>8</v>
      </c>
      <c r="I8" s="102">
        <v>9</v>
      </c>
      <c r="J8" s="5">
        <v>10</v>
      </c>
      <c r="K8" s="400">
        <v>11</v>
      </c>
      <c r="L8" s="400"/>
      <c r="M8" s="224">
        <v>12</v>
      </c>
      <c r="N8" s="7">
        <v>13</v>
      </c>
      <c r="O8" s="224">
        <v>14</v>
      </c>
    </row>
    <row r="9" spans="1:16" ht="15" thickBot="1">
      <c r="A9" s="447"/>
      <c r="B9" s="447"/>
      <c r="C9" s="447"/>
      <c r="D9" s="447"/>
      <c r="E9" s="448"/>
      <c r="F9" s="448"/>
      <c r="G9" s="447"/>
      <c r="H9" s="447"/>
      <c r="I9" s="447"/>
      <c r="J9" s="447"/>
      <c r="K9" s="447"/>
      <c r="L9" s="447"/>
      <c r="M9" s="447"/>
      <c r="N9" s="447"/>
      <c r="O9" s="447"/>
    </row>
    <row r="10" spans="1:16" ht="64.5" thickBot="1">
      <c r="A10" s="278" t="s">
        <v>18</v>
      </c>
      <c r="B10" s="279" t="s">
        <v>142</v>
      </c>
      <c r="C10" s="307" t="s">
        <v>5</v>
      </c>
      <c r="D10" s="280">
        <v>30</v>
      </c>
      <c r="E10" s="281"/>
      <c r="F10" s="302">
        <v>0.08</v>
      </c>
      <c r="G10" s="282"/>
      <c r="H10" s="283"/>
      <c r="I10" s="284">
        <f>J10-H10</f>
        <v>0</v>
      </c>
      <c r="J10" s="284">
        <f>G10*D10</f>
        <v>0</v>
      </c>
      <c r="K10" s="285"/>
      <c r="L10" s="286"/>
      <c r="M10" s="275"/>
      <c r="N10" s="275"/>
      <c r="O10" s="275"/>
      <c r="P10" s="287"/>
    </row>
    <row r="11" spans="1:16">
      <c r="A11" s="442" t="s">
        <v>31</v>
      </c>
      <c r="B11" s="442"/>
      <c r="C11" s="442"/>
      <c r="D11" s="442"/>
      <c r="E11" s="442"/>
      <c r="F11" s="381"/>
      <c r="G11" s="378"/>
      <c r="H11" s="376">
        <f>H10</f>
        <v>0</v>
      </c>
      <c r="I11" s="376">
        <f>I10</f>
        <v>0</v>
      </c>
      <c r="J11" s="384">
        <f>J10</f>
        <v>0</v>
      </c>
      <c r="K11" s="322"/>
      <c r="L11" s="322"/>
      <c r="M11" s="322"/>
      <c r="N11" s="252"/>
      <c r="O11" s="252"/>
    </row>
    <row r="12" spans="1:16">
      <c r="A12" s="320"/>
      <c r="B12" s="322"/>
      <c r="C12" s="322"/>
      <c r="D12" s="323"/>
      <c r="E12" s="251"/>
      <c r="F12" s="322"/>
      <c r="G12" s="322"/>
      <c r="H12" s="320"/>
      <c r="I12" s="320"/>
      <c r="J12" s="320"/>
      <c r="K12" s="320"/>
      <c r="L12" s="320"/>
      <c r="M12" s="320"/>
    </row>
    <row r="13" spans="1:16">
      <c r="B13" s="252"/>
      <c r="C13" s="252"/>
      <c r="D13" s="252"/>
      <c r="E13" s="253"/>
      <c r="F13" s="252"/>
      <c r="G13" s="252"/>
    </row>
    <row r="14" spans="1:16" ht="14.25" customHeight="1">
      <c r="B14" s="252"/>
      <c r="C14" s="252"/>
      <c r="D14" s="252"/>
      <c r="E14" s="253"/>
      <c r="F14" s="252"/>
      <c r="G14" s="252"/>
    </row>
    <row r="15" spans="1:16" ht="14.25" customHeight="1">
      <c r="B15" s="449" t="s">
        <v>150</v>
      </c>
      <c r="C15" s="449"/>
      <c r="D15" s="252"/>
      <c r="E15" s="254"/>
      <c r="F15" s="412" t="s">
        <v>25</v>
      </c>
      <c r="G15" s="412"/>
    </row>
    <row r="16" spans="1:16" ht="14.25" customHeight="1">
      <c r="B16" s="246"/>
      <c r="C16" s="255"/>
      <c r="D16" s="246"/>
      <c r="E16" s="254"/>
      <c r="F16" s="412"/>
      <c r="G16" s="412"/>
    </row>
    <row r="17" spans="2:7">
      <c r="B17" s="252"/>
      <c r="C17" s="252"/>
      <c r="D17" s="246"/>
      <c r="E17" s="253"/>
      <c r="F17" s="252"/>
      <c r="G17" s="252"/>
    </row>
    <row r="18" spans="2:7">
      <c r="B18" s="252"/>
      <c r="C18" s="252"/>
      <c r="D18" s="252"/>
      <c r="E18" s="253"/>
      <c r="F18" s="252"/>
      <c r="G18" s="252"/>
    </row>
  </sheetData>
  <mergeCells count="11">
    <mergeCell ref="F15:G16"/>
    <mergeCell ref="A9:J9"/>
    <mergeCell ref="K9:O9"/>
    <mergeCell ref="A11:E11"/>
    <mergeCell ref="B15:C15"/>
    <mergeCell ref="K8:L8"/>
    <mergeCell ref="A4:K4"/>
    <mergeCell ref="B5:D5"/>
    <mergeCell ref="B6:J6"/>
    <mergeCell ref="K6:O6"/>
    <mergeCell ref="K7:L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F10" sqref="F10:J12"/>
    </sheetView>
  </sheetViews>
  <sheetFormatPr defaultRowHeight="14.25"/>
  <cols>
    <col min="2" max="2" width="44" customWidth="1"/>
    <col min="5" max="5" width="11.25" bestFit="1" customWidth="1"/>
    <col min="7" max="7" width="18.125" customWidth="1"/>
    <col min="8" max="8" width="12.5" bestFit="1" customWidth="1"/>
    <col min="9" max="9" width="13.25" customWidth="1"/>
    <col min="10" max="10" width="12.5" bestFit="1" customWidth="1"/>
    <col min="13" max="13" width="21.625" customWidth="1"/>
    <col min="14" max="14" width="17.5" customWidth="1"/>
    <col min="15" max="15" width="16.5" customWidth="1"/>
  </cols>
  <sheetData>
    <row r="1" spans="1:16">
      <c r="A1" s="235"/>
      <c r="B1" s="236"/>
      <c r="C1" s="235"/>
      <c r="D1" s="237"/>
      <c r="E1" s="237"/>
      <c r="F1" s="237"/>
      <c r="G1" s="238"/>
      <c r="H1" s="238"/>
      <c r="I1" s="238"/>
      <c r="J1" s="239"/>
      <c r="K1" s="237"/>
      <c r="L1" s="237"/>
      <c r="M1" s="237"/>
      <c r="N1" s="237"/>
      <c r="O1" s="239"/>
    </row>
    <row r="2" spans="1:16">
      <c r="A2" s="235"/>
      <c r="B2" s="237"/>
      <c r="C2" s="240"/>
      <c r="D2" s="237"/>
      <c r="E2" s="237"/>
      <c r="F2" s="237"/>
      <c r="G2" s="238"/>
      <c r="H2" s="238"/>
      <c r="I2" s="238"/>
      <c r="J2" s="241" t="s">
        <v>14</v>
      </c>
      <c r="K2" s="237"/>
      <c r="L2" s="237"/>
      <c r="M2" s="237"/>
      <c r="N2" s="237"/>
      <c r="O2" s="239"/>
    </row>
    <row r="3" spans="1:16">
      <c r="A3" s="239"/>
      <c r="B3" s="239"/>
      <c r="C3" s="242"/>
      <c r="D3" s="241"/>
      <c r="E3" s="241"/>
      <c r="F3" s="241"/>
      <c r="G3" s="243"/>
      <c r="H3" s="243"/>
      <c r="I3" s="243"/>
      <c r="J3" s="239"/>
      <c r="K3" s="244"/>
      <c r="L3" s="244"/>
      <c r="M3" s="244"/>
      <c r="N3" s="244"/>
      <c r="O3" s="239"/>
    </row>
    <row r="4" spans="1:16" ht="37.5" customHeight="1">
      <c r="A4" s="395" t="s">
        <v>32</v>
      </c>
      <c r="B4" s="395"/>
      <c r="C4" s="395"/>
      <c r="D4" s="395"/>
      <c r="E4" s="395"/>
      <c r="F4" s="395"/>
      <c r="G4" s="395"/>
      <c r="H4" s="395"/>
      <c r="I4" s="395"/>
      <c r="J4" s="395"/>
      <c r="K4" s="395"/>
      <c r="L4" s="45"/>
      <c r="M4" s="45"/>
      <c r="N4" s="45"/>
      <c r="O4" s="245"/>
    </row>
    <row r="5" spans="1:16">
      <c r="A5" s="246"/>
      <c r="B5" s="443" t="s">
        <v>23</v>
      </c>
      <c r="C5" s="443"/>
      <c r="D5" s="443"/>
      <c r="E5" s="247"/>
      <c r="F5" s="247"/>
      <c r="G5" s="248"/>
      <c r="H5" s="248"/>
      <c r="I5" s="248"/>
      <c r="J5" s="249"/>
      <c r="K5" s="250"/>
      <c r="L5" s="246"/>
      <c r="M5" s="246"/>
      <c r="N5" s="246"/>
      <c r="O5" s="246"/>
    </row>
    <row r="6" spans="1:16" ht="15">
      <c r="A6" s="246"/>
      <c r="B6" s="444" t="s">
        <v>145</v>
      </c>
      <c r="C6" s="444"/>
      <c r="D6" s="444"/>
      <c r="E6" s="444"/>
      <c r="F6" s="444"/>
      <c r="G6" s="444"/>
      <c r="H6" s="444"/>
      <c r="I6" s="444"/>
      <c r="J6" s="444"/>
      <c r="K6" s="445" t="s">
        <v>0</v>
      </c>
      <c r="L6" s="445"/>
      <c r="M6" s="445"/>
      <c r="N6" s="445"/>
      <c r="O6" s="445"/>
    </row>
    <row r="7" spans="1:16" ht="45">
      <c r="A7" s="5" t="s">
        <v>16</v>
      </c>
      <c r="B7" s="5" t="s">
        <v>1</v>
      </c>
      <c r="C7" s="5" t="s">
        <v>111</v>
      </c>
      <c r="D7" s="5" t="s">
        <v>2</v>
      </c>
      <c r="E7" s="102" t="s">
        <v>87</v>
      </c>
      <c r="F7" s="5" t="s">
        <v>88</v>
      </c>
      <c r="G7" s="102" t="s">
        <v>3</v>
      </c>
      <c r="H7" s="102" t="s">
        <v>89</v>
      </c>
      <c r="I7" s="102" t="s">
        <v>90</v>
      </c>
      <c r="J7" s="5" t="s">
        <v>91</v>
      </c>
      <c r="K7" s="446" t="s">
        <v>110</v>
      </c>
      <c r="L7" s="446"/>
      <c r="M7" s="256" t="s">
        <v>113</v>
      </c>
      <c r="N7" s="256" t="s">
        <v>112</v>
      </c>
      <c r="O7" s="256" t="s">
        <v>4</v>
      </c>
    </row>
    <row r="8" spans="1:16">
      <c r="A8" s="5">
        <v>1</v>
      </c>
      <c r="B8" s="5">
        <v>2</v>
      </c>
      <c r="C8" s="5">
        <v>3</v>
      </c>
      <c r="D8" s="5">
        <v>4</v>
      </c>
      <c r="E8" s="5">
        <v>5</v>
      </c>
      <c r="F8" s="5">
        <v>6</v>
      </c>
      <c r="G8" s="102">
        <v>7</v>
      </c>
      <c r="H8" s="102">
        <v>8</v>
      </c>
      <c r="I8" s="102">
        <v>9</v>
      </c>
      <c r="J8" s="5">
        <v>10</v>
      </c>
      <c r="K8" s="400">
        <v>11</v>
      </c>
      <c r="L8" s="400"/>
      <c r="M8" s="224">
        <v>12</v>
      </c>
      <c r="N8" s="7">
        <v>13</v>
      </c>
      <c r="O8" s="224">
        <v>14</v>
      </c>
    </row>
    <row r="9" spans="1:16">
      <c r="A9" s="447"/>
      <c r="B9" s="447"/>
      <c r="C9" s="447"/>
      <c r="D9" s="447"/>
      <c r="E9" s="448"/>
      <c r="F9" s="448"/>
      <c r="G9" s="447"/>
      <c r="H9" s="447"/>
      <c r="I9" s="447"/>
      <c r="J9" s="447"/>
      <c r="K9" s="447"/>
      <c r="L9" s="447"/>
      <c r="M9" s="447"/>
      <c r="N9" s="447"/>
      <c r="O9" s="447"/>
    </row>
    <row r="10" spans="1:16" ht="51">
      <c r="A10" s="225" t="s">
        <v>18</v>
      </c>
      <c r="B10" s="288" t="s">
        <v>140</v>
      </c>
      <c r="C10" s="308" t="s">
        <v>10</v>
      </c>
      <c r="D10" s="289">
        <v>8</v>
      </c>
      <c r="E10" s="290"/>
      <c r="F10" s="291">
        <v>0.08</v>
      </c>
      <c r="G10" s="292"/>
      <c r="H10" s="293">
        <f>E10*D10</f>
        <v>0</v>
      </c>
      <c r="I10" s="293">
        <f>J10-H10</f>
        <v>0</v>
      </c>
      <c r="J10" s="109">
        <f>G10*D10</f>
        <v>0</v>
      </c>
      <c r="K10" s="294"/>
      <c r="L10" s="14"/>
      <c r="M10" s="14"/>
      <c r="N10" s="14"/>
      <c r="O10" s="14"/>
      <c r="P10" s="55"/>
    </row>
    <row r="11" spans="1:16" ht="89.25">
      <c r="A11" s="225" t="s">
        <v>19</v>
      </c>
      <c r="B11" s="295" t="s">
        <v>141</v>
      </c>
      <c r="C11" s="308" t="s">
        <v>10</v>
      </c>
      <c r="D11" s="289">
        <v>15</v>
      </c>
      <c r="E11" s="290"/>
      <c r="F11" s="296">
        <v>0.08</v>
      </c>
      <c r="G11" s="297"/>
      <c r="H11" s="298">
        <f>(E11*D11)</f>
        <v>0</v>
      </c>
      <c r="I11" s="293">
        <f>J11-H11</f>
        <v>0</v>
      </c>
      <c r="J11" s="299">
        <f>G11*D11</f>
        <v>0</v>
      </c>
      <c r="K11" s="294"/>
      <c r="L11" s="300"/>
      <c r="M11" s="300"/>
      <c r="N11" s="300"/>
      <c r="O11" s="300"/>
      <c r="P11" s="55"/>
    </row>
    <row r="12" spans="1:16">
      <c r="A12" s="442" t="s">
        <v>31</v>
      </c>
      <c r="B12" s="442"/>
      <c r="C12" s="442"/>
      <c r="D12" s="442"/>
      <c r="E12" s="442"/>
      <c r="F12" s="381"/>
      <c r="G12" s="371"/>
      <c r="H12" s="371">
        <f>SUM(H10:H11)</f>
        <v>0</v>
      </c>
      <c r="I12" s="371">
        <f>SUM(I10:I11)</f>
        <v>0</v>
      </c>
      <c r="J12" s="373">
        <f>SUM(J10:J11)</f>
        <v>0</v>
      </c>
      <c r="K12" s="322"/>
      <c r="L12" s="252"/>
      <c r="M12" s="252"/>
      <c r="N12" s="252"/>
      <c r="O12" s="252"/>
    </row>
    <row r="13" spans="1:16">
      <c r="A13" s="320"/>
      <c r="B13" s="322"/>
      <c r="C13" s="322"/>
      <c r="D13" s="323"/>
      <c r="E13" s="251"/>
      <c r="F13" s="322"/>
      <c r="G13" s="322"/>
      <c r="H13" s="320"/>
      <c r="I13" s="320"/>
      <c r="J13" s="320"/>
      <c r="K13" s="320"/>
    </row>
    <row r="14" spans="1:16">
      <c r="B14" s="252"/>
      <c r="C14" s="252"/>
      <c r="D14" s="252"/>
      <c r="E14" s="253"/>
      <c r="F14" s="252"/>
      <c r="G14" s="252"/>
    </row>
    <row r="15" spans="1:16" ht="14.25" customHeight="1">
      <c r="B15" s="252"/>
      <c r="C15" s="252"/>
      <c r="D15" s="252"/>
      <c r="E15" s="253"/>
      <c r="F15" s="252"/>
      <c r="G15" s="252"/>
    </row>
    <row r="16" spans="1:16" ht="14.25" customHeight="1">
      <c r="B16" s="449" t="s">
        <v>150</v>
      </c>
      <c r="C16" s="449"/>
      <c r="D16" s="252"/>
      <c r="E16" s="254"/>
      <c r="F16" s="412" t="s">
        <v>25</v>
      </c>
      <c r="G16" s="412"/>
    </row>
    <row r="17" spans="2:7" ht="14.25" customHeight="1">
      <c r="B17" s="246"/>
      <c r="C17" s="255"/>
      <c r="D17" s="246"/>
      <c r="E17" s="254"/>
      <c r="F17" s="412"/>
      <c r="G17" s="412"/>
    </row>
    <row r="18" spans="2:7">
      <c r="B18" s="252"/>
      <c r="C18" s="252"/>
      <c r="D18" s="246"/>
      <c r="E18" s="253"/>
      <c r="F18" s="252"/>
      <c r="G18" s="252"/>
    </row>
  </sheetData>
  <mergeCells count="11">
    <mergeCell ref="A9:J9"/>
    <mergeCell ref="K9:O9"/>
    <mergeCell ref="A12:E12"/>
    <mergeCell ref="B16:C16"/>
    <mergeCell ref="F16:G17"/>
    <mergeCell ref="K8:L8"/>
    <mergeCell ref="A4:K4"/>
    <mergeCell ref="B5:D5"/>
    <mergeCell ref="B6:J6"/>
    <mergeCell ref="K6:O6"/>
    <mergeCell ref="K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X70"/>
  <sheetViews>
    <sheetView showGridLines="0" view="pageBreakPreview" topLeftCell="A44" zoomScale="85" zoomScaleNormal="85" zoomScaleSheetLayoutView="85" workbookViewId="0">
      <selection activeCell="B56" sqref="B56"/>
    </sheetView>
  </sheetViews>
  <sheetFormatPr defaultRowHeight="14.25"/>
  <cols>
    <col min="1" max="1" width="6.625" style="17" customWidth="1"/>
    <col min="2" max="2" width="53.25" style="17" customWidth="1"/>
    <col min="3" max="3" width="20.75" style="17" customWidth="1"/>
    <col min="4" max="4" width="17" style="17" customWidth="1"/>
    <col min="5" max="5" width="7.125" style="17" customWidth="1"/>
    <col min="6" max="6" width="10.875" style="17" customWidth="1"/>
    <col min="7" max="7" width="12.25" style="17" customWidth="1"/>
    <col min="8" max="8" width="14.875" style="17" customWidth="1"/>
    <col min="9" max="9" width="13.5" style="17" bestFit="1" customWidth="1"/>
    <col min="10" max="10" width="16.375" style="17" customWidth="1"/>
    <col min="11" max="11" width="21.375" style="17" customWidth="1"/>
    <col min="12" max="12" width="14.25" style="17" customWidth="1"/>
    <col min="13" max="13" width="13.375" style="17" customWidth="1"/>
    <col min="14" max="14" width="19.25" style="17" customWidth="1"/>
    <col min="15" max="15" width="12.875" style="17" customWidth="1"/>
    <col min="16" max="16" width="12.375" style="17" customWidth="1"/>
    <col min="17" max="258" width="8.5" style="17" customWidth="1"/>
    <col min="259" max="1025" width="8.5" customWidth="1"/>
    <col min="1026" max="1026" width="9" customWidth="1"/>
  </cols>
  <sheetData>
    <row r="1" spans="1:16" s="40" customFormat="1">
      <c r="A1" s="37"/>
      <c r="B1" s="38"/>
      <c r="C1" s="38"/>
      <c r="D1" s="37"/>
      <c r="E1" s="39"/>
      <c r="F1" s="39"/>
      <c r="G1" s="39"/>
      <c r="H1" s="99"/>
      <c r="I1" s="99"/>
      <c r="J1" s="99"/>
      <c r="L1" s="39"/>
      <c r="M1" s="39"/>
      <c r="N1" s="39"/>
      <c r="O1" s="39"/>
    </row>
    <row r="2" spans="1:16" s="40" customFormat="1" ht="24" customHeight="1">
      <c r="A2" s="37"/>
      <c r="B2" s="39"/>
      <c r="C2" s="39"/>
      <c r="D2" s="41"/>
      <c r="E2" s="39"/>
      <c r="F2" s="39"/>
      <c r="G2" s="39"/>
      <c r="H2" s="99"/>
      <c r="I2" s="99"/>
      <c r="J2" s="99"/>
      <c r="K2" s="43" t="s">
        <v>14</v>
      </c>
      <c r="L2" s="39"/>
      <c r="M2" s="39"/>
      <c r="N2" s="39"/>
      <c r="O2" s="39"/>
    </row>
    <row r="3" spans="1:16" s="40" customFormat="1" ht="26.25" customHeight="1">
      <c r="D3" s="44"/>
      <c r="E3" s="43"/>
      <c r="F3" s="43"/>
      <c r="G3" s="43"/>
      <c r="H3" s="100"/>
      <c r="I3" s="100"/>
      <c r="J3" s="100"/>
      <c r="L3" s="42"/>
      <c r="M3" s="42"/>
      <c r="N3" s="42"/>
      <c r="O3" s="42"/>
    </row>
    <row r="4" spans="1:16" s="46" customFormat="1" ht="57" customHeight="1">
      <c r="A4" s="395" t="s">
        <v>32</v>
      </c>
      <c r="B4" s="395"/>
      <c r="C4" s="395"/>
      <c r="D4" s="395"/>
      <c r="E4" s="395"/>
      <c r="F4" s="395"/>
      <c r="G4" s="395"/>
      <c r="H4" s="395"/>
      <c r="I4" s="395"/>
      <c r="J4" s="395"/>
      <c r="K4" s="395"/>
      <c r="L4" s="80"/>
      <c r="M4" s="45"/>
      <c r="N4" s="45"/>
      <c r="O4" s="45"/>
    </row>
    <row r="5" spans="1:16" s="55" customFormat="1" ht="16.5" customHeight="1">
      <c r="B5" s="81" t="s">
        <v>23</v>
      </c>
      <c r="C5" s="95"/>
      <c r="D5" s="81"/>
      <c r="E5" s="81"/>
      <c r="F5" s="81"/>
      <c r="G5" s="81"/>
      <c r="H5" s="101"/>
      <c r="I5" s="101"/>
      <c r="J5" s="101"/>
      <c r="K5" s="84"/>
      <c r="L5" s="4"/>
    </row>
    <row r="6" spans="1:16" s="55" customFormat="1" ht="28.5" customHeight="1">
      <c r="B6" s="86" t="s">
        <v>95</v>
      </c>
      <c r="C6" s="117"/>
      <c r="D6" s="118"/>
      <c r="E6" s="118"/>
      <c r="F6" s="118"/>
      <c r="G6" s="118"/>
      <c r="H6" s="118"/>
      <c r="I6" s="118"/>
      <c r="J6" s="118"/>
      <c r="K6" s="118"/>
      <c r="L6" s="420" t="s">
        <v>0</v>
      </c>
      <c r="M6" s="421"/>
      <c r="N6" s="421"/>
      <c r="O6" s="421"/>
      <c r="P6" s="422"/>
    </row>
    <row r="7" spans="1:16" s="55" customFormat="1" ht="54" customHeight="1">
      <c r="A7" s="5" t="s">
        <v>16</v>
      </c>
      <c r="B7" s="130" t="s">
        <v>1</v>
      </c>
      <c r="C7" s="139" t="s">
        <v>100</v>
      </c>
      <c r="D7" s="138" t="s">
        <v>111</v>
      </c>
      <c r="E7" s="115" t="s">
        <v>2</v>
      </c>
      <c r="F7" s="116" t="s">
        <v>87</v>
      </c>
      <c r="G7" s="115" t="s">
        <v>88</v>
      </c>
      <c r="H7" s="116" t="s">
        <v>3</v>
      </c>
      <c r="I7" s="116" t="s">
        <v>101</v>
      </c>
      <c r="J7" s="116" t="s">
        <v>102</v>
      </c>
      <c r="K7" s="115" t="s">
        <v>103</v>
      </c>
      <c r="L7" s="423" t="s">
        <v>110</v>
      </c>
      <c r="M7" s="424"/>
      <c r="N7" s="128" t="s">
        <v>113</v>
      </c>
      <c r="O7" s="128" t="s">
        <v>112</v>
      </c>
      <c r="P7" s="128" t="s">
        <v>4</v>
      </c>
    </row>
    <row r="8" spans="1:16" s="55" customFormat="1" ht="16.5" customHeight="1">
      <c r="A8" s="5">
        <v>1</v>
      </c>
      <c r="B8" s="5">
        <v>2</v>
      </c>
      <c r="C8" s="115">
        <v>3</v>
      </c>
      <c r="D8" s="5">
        <v>4</v>
      </c>
      <c r="E8" s="5">
        <v>5</v>
      </c>
      <c r="F8" s="5">
        <v>6</v>
      </c>
      <c r="G8" s="5">
        <v>7</v>
      </c>
      <c r="H8" s="102">
        <v>8</v>
      </c>
      <c r="I8" s="102">
        <v>9</v>
      </c>
      <c r="J8" s="102">
        <v>10</v>
      </c>
      <c r="K8" s="5">
        <v>11</v>
      </c>
      <c r="L8" s="425">
        <v>12</v>
      </c>
      <c r="M8" s="426"/>
      <c r="N8" s="82">
        <v>13</v>
      </c>
      <c r="O8" s="7">
        <v>14</v>
      </c>
      <c r="P8" s="82">
        <v>15</v>
      </c>
    </row>
    <row r="9" spans="1:16" s="55" customFormat="1" ht="11.25" customHeight="1">
      <c r="A9" s="79"/>
      <c r="B9" s="351"/>
      <c r="C9" s="97"/>
      <c r="D9" s="79"/>
      <c r="E9" s="79"/>
      <c r="F9" s="90"/>
      <c r="G9" s="90"/>
      <c r="H9" s="79"/>
      <c r="I9" s="79"/>
      <c r="J9" s="79"/>
      <c r="K9" s="79"/>
      <c r="L9" s="79"/>
      <c r="M9" s="79"/>
      <c r="N9" s="90"/>
      <c r="O9" s="90"/>
      <c r="P9" s="90"/>
    </row>
    <row r="10" spans="1:16" s="2" customFormat="1" ht="24.75" customHeight="1">
      <c r="A10" s="385">
        <v>1</v>
      </c>
      <c r="B10" s="388" t="s">
        <v>253</v>
      </c>
      <c r="C10" s="140"/>
      <c r="D10" s="328" t="s">
        <v>5</v>
      </c>
      <c r="E10" s="77">
        <v>20</v>
      </c>
      <c r="F10" s="165"/>
      <c r="G10" s="333">
        <v>0.08</v>
      </c>
      <c r="H10" s="173"/>
      <c r="I10" s="174">
        <f>E10*F10</f>
        <v>0</v>
      </c>
      <c r="J10" s="162">
        <f>K10-I10</f>
        <v>0</v>
      </c>
      <c r="K10" s="163">
        <f>H10*E10</f>
        <v>0</v>
      </c>
      <c r="L10" s="14"/>
      <c r="M10" s="112"/>
      <c r="N10" s="92"/>
      <c r="O10" s="92"/>
      <c r="P10" s="92"/>
    </row>
    <row r="11" spans="1:16" s="2" customFormat="1" ht="45" customHeight="1">
      <c r="A11" s="385">
        <v>2</v>
      </c>
      <c r="B11" s="388" t="s">
        <v>254</v>
      </c>
      <c r="C11" s="140"/>
      <c r="D11" s="328" t="s">
        <v>5</v>
      </c>
      <c r="E11" s="77">
        <v>10</v>
      </c>
      <c r="F11" s="165"/>
      <c r="G11" s="333">
        <v>0.08</v>
      </c>
      <c r="H11" s="173"/>
      <c r="I11" s="174">
        <f t="shared" ref="I11:I54" si="0">E11*F11</f>
        <v>0</v>
      </c>
      <c r="J11" s="162">
        <f t="shared" ref="J11:J54" si="1">K11-I11</f>
        <v>0</v>
      </c>
      <c r="K11" s="163">
        <f t="shared" ref="K11:K54" si="2">H11*E11</f>
        <v>0</v>
      </c>
      <c r="L11" s="14"/>
      <c r="M11" s="112"/>
      <c r="N11" s="92"/>
      <c r="O11" s="92"/>
      <c r="P11" s="92"/>
    </row>
    <row r="12" spans="1:16" s="2" customFormat="1" ht="66.75" customHeight="1">
      <c r="A12" s="385">
        <v>3</v>
      </c>
      <c r="B12" s="388" t="s">
        <v>255</v>
      </c>
      <c r="C12" s="140"/>
      <c r="D12" s="328" t="s">
        <v>5</v>
      </c>
      <c r="E12" s="77">
        <v>60</v>
      </c>
      <c r="F12" s="165"/>
      <c r="G12" s="333">
        <v>0.08</v>
      </c>
      <c r="H12" s="173"/>
      <c r="I12" s="174">
        <f t="shared" si="0"/>
        <v>0</v>
      </c>
      <c r="J12" s="162">
        <f t="shared" si="1"/>
        <v>0</v>
      </c>
      <c r="K12" s="163">
        <f t="shared" si="2"/>
        <v>0</v>
      </c>
      <c r="L12" s="14"/>
      <c r="M12" s="112"/>
      <c r="N12" s="92"/>
      <c r="O12" s="92"/>
      <c r="P12" s="92"/>
    </row>
    <row r="13" spans="1:16" s="2" customFormat="1" ht="26.25" customHeight="1">
      <c r="A13" s="385">
        <v>4</v>
      </c>
      <c r="B13" s="388" t="s">
        <v>256</v>
      </c>
      <c r="C13" s="140"/>
      <c r="D13" s="328" t="s">
        <v>5</v>
      </c>
      <c r="E13" s="77">
        <v>20</v>
      </c>
      <c r="F13" s="165"/>
      <c r="G13" s="333">
        <v>0.08</v>
      </c>
      <c r="H13" s="173"/>
      <c r="I13" s="174">
        <f t="shared" si="0"/>
        <v>0</v>
      </c>
      <c r="J13" s="162">
        <f t="shared" si="1"/>
        <v>0</v>
      </c>
      <c r="K13" s="163">
        <f t="shared" si="2"/>
        <v>0</v>
      </c>
      <c r="L13" s="14"/>
      <c r="M13" s="112"/>
      <c r="N13" s="92"/>
      <c r="O13" s="92"/>
      <c r="P13" s="92"/>
    </row>
    <row r="14" spans="1:16" s="2" customFormat="1" ht="15.75" customHeight="1">
      <c r="A14" s="409">
        <v>5</v>
      </c>
      <c r="B14" s="406" t="s">
        <v>260</v>
      </c>
      <c r="C14" s="145" t="s">
        <v>26</v>
      </c>
      <c r="D14" s="328" t="s">
        <v>5</v>
      </c>
      <c r="E14" s="142">
        <v>5</v>
      </c>
      <c r="F14" s="165"/>
      <c r="G14" s="333">
        <v>0.08</v>
      </c>
      <c r="H14" s="175"/>
      <c r="I14" s="174">
        <f t="shared" si="0"/>
        <v>0</v>
      </c>
      <c r="J14" s="162">
        <f t="shared" si="1"/>
        <v>0</v>
      </c>
      <c r="K14" s="163">
        <f t="shared" si="2"/>
        <v>0</v>
      </c>
      <c r="L14" s="14"/>
      <c r="M14" s="112"/>
      <c r="N14" s="92"/>
      <c r="O14" s="92"/>
      <c r="P14" s="92"/>
    </row>
    <row r="15" spans="1:16" s="2" customFormat="1" ht="19.5" customHeight="1">
      <c r="A15" s="410"/>
      <c r="B15" s="407"/>
      <c r="C15" s="145" t="s">
        <v>27</v>
      </c>
      <c r="D15" s="329" t="s">
        <v>5</v>
      </c>
      <c r="E15" s="143">
        <v>10</v>
      </c>
      <c r="F15" s="165"/>
      <c r="G15" s="333">
        <v>0.08</v>
      </c>
      <c r="H15" s="175"/>
      <c r="I15" s="174">
        <f t="shared" si="0"/>
        <v>0</v>
      </c>
      <c r="J15" s="162">
        <f t="shared" si="1"/>
        <v>0</v>
      </c>
      <c r="K15" s="163">
        <f t="shared" si="2"/>
        <v>0</v>
      </c>
      <c r="L15" s="14"/>
      <c r="M15" s="112"/>
      <c r="N15" s="92"/>
      <c r="O15" s="92"/>
      <c r="P15" s="92"/>
    </row>
    <row r="16" spans="1:16" s="2" customFormat="1" ht="16.5" customHeight="1">
      <c r="A16" s="410"/>
      <c r="B16" s="407"/>
      <c r="C16" s="145" t="s">
        <v>28</v>
      </c>
      <c r="D16" s="329" t="s">
        <v>5</v>
      </c>
      <c r="E16" s="137">
        <v>3</v>
      </c>
      <c r="F16" s="165"/>
      <c r="G16" s="333">
        <v>0.08</v>
      </c>
      <c r="H16" s="175"/>
      <c r="I16" s="174">
        <f t="shared" si="0"/>
        <v>0</v>
      </c>
      <c r="J16" s="162">
        <f t="shared" si="1"/>
        <v>0</v>
      </c>
      <c r="K16" s="163">
        <f t="shared" si="2"/>
        <v>0</v>
      </c>
      <c r="L16" s="14"/>
      <c r="M16" s="112"/>
      <c r="N16" s="92"/>
      <c r="O16" s="92"/>
      <c r="P16" s="92"/>
    </row>
    <row r="17" spans="1:16" s="2" customFormat="1" ht="18" customHeight="1">
      <c r="A17" s="410"/>
      <c r="B17" s="407"/>
      <c r="C17" s="145" t="s">
        <v>29</v>
      </c>
      <c r="D17" s="329" t="s">
        <v>5</v>
      </c>
      <c r="E17" s="137">
        <v>5</v>
      </c>
      <c r="F17" s="165"/>
      <c r="G17" s="333">
        <v>0.08</v>
      </c>
      <c r="H17" s="175"/>
      <c r="I17" s="174">
        <f t="shared" si="0"/>
        <v>0</v>
      </c>
      <c r="J17" s="162">
        <f t="shared" si="1"/>
        <v>0</v>
      </c>
      <c r="K17" s="163">
        <f t="shared" si="2"/>
        <v>0</v>
      </c>
      <c r="L17" s="14"/>
      <c r="M17" s="112"/>
      <c r="N17" s="92"/>
      <c r="O17" s="92"/>
      <c r="P17" s="92"/>
    </row>
    <row r="18" spans="1:16" s="2" customFormat="1" ht="14.25" customHeight="1">
      <c r="A18" s="411"/>
      <c r="B18" s="408"/>
      <c r="C18" s="145" t="s">
        <v>30</v>
      </c>
      <c r="D18" s="329" t="s">
        <v>5</v>
      </c>
      <c r="E18" s="144">
        <v>3</v>
      </c>
      <c r="F18" s="165"/>
      <c r="G18" s="333">
        <v>0.08</v>
      </c>
      <c r="H18" s="175"/>
      <c r="I18" s="174">
        <f t="shared" si="0"/>
        <v>0</v>
      </c>
      <c r="J18" s="162">
        <f t="shared" si="1"/>
        <v>0</v>
      </c>
      <c r="K18" s="163">
        <f t="shared" si="2"/>
        <v>0</v>
      </c>
      <c r="L18" s="14"/>
      <c r="M18" s="112"/>
      <c r="N18" s="92"/>
      <c r="O18" s="92"/>
      <c r="P18" s="92"/>
    </row>
    <row r="19" spans="1:16" s="2" customFormat="1" ht="36" customHeight="1">
      <c r="A19" s="385">
        <v>6</v>
      </c>
      <c r="B19" s="388" t="s">
        <v>252</v>
      </c>
      <c r="C19" s="140"/>
      <c r="D19" s="330" t="s">
        <v>5</v>
      </c>
      <c r="E19" s="136">
        <v>40</v>
      </c>
      <c r="F19" s="165"/>
      <c r="G19" s="333">
        <v>0.08</v>
      </c>
      <c r="H19" s="173"/>
      <c r="I19" s="174">
        <f t="shared" si="0"/>
        <v>0</v>
      </c>
      <c r="J19" s="162">
        <f t="shared" si="1"/>
        <v>0</v>
      </c>
      <c r="K19" s="163">
        <f t="shared" si="2"/>
        <v>0</v>
      </c>
      <c r="L19" s="14"/>
      <c r="M19" s="112"/>
      <c r="N19" s="92"/>
      <c r="O19" s="92"/>
      <c r="P19" s="92"/>
    </row>
    <row r="20" spans="1:16" s="2" customFormat="1" ht="27" customHeight="1">
      <c r="A20" s="385">
        <v>7</v>
      </c>
      <c r="B20" s="388" t="s">
        <v>251</v>
      </c>
      <c r="C20" s="140"/>
      <c r="D20" s="329" t="s">
        <v>5</v>
      </c>
      <c r="E20" s="137">
        <v>30</v>
      </c>
      <c r="F20" s="165"/>
      <c r="G20" s="333">
        <v>0.08</v>
      </c>
      <c r="H20" s="173"/>
      <c r="I20" s="174">
        <f t="shared" si="0"/>
        <v>0</v>
      </c>
      <c r="J20" s="162">
        <f t="shared" si="1"/>
        <v>0</v>
      </c>
      <c r="K20" s="163">
        <f t="shared" si="2"/>
        <v>0</v>
      </c>
      <c r="L20" s="14"/>
      <c r="M20" s="112"/>
      <c r="N20" s="92"/>
      <c r="O20" s="92"/>
      <c r="P20" s="92"/>
    </row>
    <row r="21" spans="1:16" s="2" customFormat="1" ht="27" customHeight="1">
      <c r="A21" s="385">
        <v>8</v>
      </c>
      <c r="B21" s="388" t="s">
        <v>250</v>
      </c>
      <c r="C21" s="140"/>
      <c r="D21" s="329" t="s">
        <v>5</v>
      </c>
      <c r="E21" s="137">
        <v>30</v>
      </c>
      <c r="F21" s="165"/>
      <c r="G21" s="333">
        <v>0.08</v>
      </c>
      <c r="H21" s="173"/>
      <c r="I21" s="174">
        <f t="shared" si="0"/>
        <v>0</v>
      </c>
      <c r="J21" s="162">
        <f t="shared" si="1"/>
        <v>0</v>
      </c>
      <c r="K21" s="163">
        <f t="shared" si="2"/>
        <v>0</v>
      </c>
      <c r="L21" s="14"/>
      <c r="M21" s="112"/>
      <c r="N21" s="92"/>
      <c r="O21" s="92"/>
      <c r="P21" s="92"/>
    </row>
    <row r="22" spans="1:16" s="2" customFormat="1" ht="25.5" customHeight="1">
      <c r="A22" s="385">
        <v>9</v>
      </c>
      <c r="B22" s="388" t="s">
        <v>249</v>
      </c>
      <c r="C22" s="140"/>
      <c r="D22" s="329" t="s">
        <v>5</v>
      </c>
      <c r="E22" s="137">
        <v>40</v>
      </c>
      <c r="F22" s="165"/>
      <c r="G22" s="333">
        <v>0.08</v>
      </c>
      <c r="H22" s="173"/>
      <c r="I22" s="174">
        <f t="shared" si="0"/>
        <v>0</v>
      </c>
      <c r="J22" s="162">
        <f t="shared" si="1"/>
        <v>0</v>
      </c>
      <c r="K22" s="163">
        <f t="shared" si="2"/>
        <v>0</v>
      </c>
      <c r="L22" s="14"/>
      <c r="M22" s="112"/>
      <c r="N22" s="92"/>
      <c r="O22" s="92"/>
      <c r="P22" s="92"/>
    </row>
    <row r="23" spans="1:16" s="2" customFormat="1" ht="27" customHeight="1">
      <c r="A23" s="385">
        <v>10</v>
      </c>
      <c r="B23" s="388" t="s">
        <v>248</v>
      </c>
      <c r="C23" s="140"/>
      <c r="D23" s="329" t="s">
        <v>5</v>
      </c>
      <c r="E23" s="137">
        <v>5</v>
      </c>
      <c r="F23" s="165"/>
      <c r="G23" s="333">
        <v>0.08</v>
      </c>
      <c r="H23" s="173"/>
      <c r="I23" s="174">
        <f t="shared" si="0"/>
        <v>0</v>
      </c>
      <c r="J23" s="162">
        <f t="shared" si="1"/>
        <v>0</v>
      </c>
      <c r="K23" s="163">
        <f t="shared" si="2"/>
        <v>0</v>
      </c>
      <c r="L23" s="14"/>
      <c r="M23" s="112"/>
      <c r="N23" s="92"/>
      <c r="O23" s="92"/>
      <c r="P23" s="92"/>
    </row>
    <row r="24" spans="1:16" s="2" customFormat="1" ht="36" customHeight="1">
      <c r="A24" s="385" t="s">
        <v>61</v>
      </c>
      <c r="B24" s="388" t="s">
        <v>247</v>
      </c>
      <c r="C24" s="140"/>
      <c r="D24" s="329" t="s">
        <v>5</v>
      </c>
      <c r="E24" s="137">
        <v>80</v>
      </c>
      <c r="F24" s="165"/>
      <c r="G24" s="333">
        <v>0.08</v>
      </c>
      <c r="H24" s="173"/>
      <c r="I24" s="174">
        <f t="shared" si="0"/>
        <v>0</v>
      </c>
      <c r="J24" s="162">
        <f t="shared" si="1"/>
        <v>0</v>
      </c>
      <c r="K24" s="163">
        <f t="shared" si="2"/>
        <v>0</v>
      </c>
      <c r="L24" s="14"/>
      <c r="M24" s="112"/>
      <c r="N24" s="92"/>
      <c r="O24" s="92"/>
      <c r="P24" s="92"/>
    </row>
    <row r="25" spans="1:16" s="2" customFormat="1" ht="24.75" customHeight="1">
      <c r="A25" s="385" t="s">
        <v>60</v>
      </c>
      <c r="B25" s="388" t="s">
        <v>246</v>
      </c>
      <c r="C25" s="140"/>
      <c r="D25" s="329" t="s">
        <v>5</v>
      </c>
      <c r="E25" s="137">
        <v>15</v>
      </c>
      <c r="F25" s="165"/>
      <c r="G25" s="333">
        <v>0.08</v>
      </c>
      <c r="H25" s="173"/>
      <c r="I25" s="174">
        <f t="shared" si="0"/>
        <v>0</v>
      </c>
      <c r="J25" s="162">
        <f t="shared" si="1"/>
        <v>0</v>
      </c>
      <c r="K25" s="163">
        <f t="shared" si="2"/>
        <v>0</v>
      </c>
      <c r="L25" s="14"/>
      <c r="M25" s="112"/>
      <c r="N25" s="92"/>
      <c r="O25" s="92"/>
      <c r="P25" s="92"/>
    </row>
    <row r="26" spans="1:16" s="2" customFormat="1" ht="36" customHeight="1">
      <c r="A26" s="385" t="s">
        <v>59</v>
      </c>
      <c r="B26" s="388" t="s">
        <v>245</v>
      </c>
      <c r="C26" s="140"/>
      <c r="D26" s="329" t="s">
        <v>5</v>
      </c>
      <c r="E26" s="137">
        <v>10</v>
      </c>
      <c r="F26" s="165"/>
      <c r="G26" s="333">
        <v>0.08</v>
      </c>
      <c r="H26" s="173"/>
      <c r="I26" s="174">
        <f t="shared" si="0"/>
        <v>0</v>
      </c>
      <c r="J26" s="162">
        <f t="shared" si="1"/>
        <v>0</v>
      </c>
      <c r="K26" s="163">
        <f t="shared" si="2"/>
        <v>0</v>
      </c>
      <c r="L26" s="14"/>
      <c r="M26" s="112"/>
      <c r="N26" s="92"/>
      <c r="O26" s="92"/>
      <c r="P26" s="92"/>
    </row>
    <row r="27" spans="1:16" s="2" customFormat="1" ht="15.75" customHeight="1">
      <c r="A27" s="385" t="s">
        <v>58</v>
      </c>
      <c r="B27" s="388" t="s">
        <v>15</v>
      </c>
      <c r="C27" s="146"/>
      <c r="D27" s="331" t="s">
        <v>5</v>
      </c>
      <c r="E27" s="144">
        <v>20</v>
      </c>
      <c r="F27" s="165"/>
      <c r="G27" s="333">
        <v>0.08</v>
      </c>
      <c r="H27" s="173"/>
      <c r="I27" s="174">
        <f t="shared" si="0"/>
        <v>0</v>
      </c>
      <c r="J27" s="162">
        <f t="shared" si="1"/>
        <v>0</v>
      </c>
      <c r="K27" s="163">
        <f t="shared" si="2"/>
        <v>0</v>
      </c>
      <c r="L27" s="14"/>
      <c r="M27" s="112"/>
      <c r="N27" s="92"/>
      <c r="O27" s="92"/>
      <c r="P27" s="92"/>
    </row>
    <row r="28" spans="1:16" s="2" customFormat="1" ht="40.5" customHeight="1">
      <c r="A28" s="416" t="s">
        <v>57</v>
      </c>
      <c r="B28" s="414" t="s">
        <v>66</v>
      </c>
      <c r="C28" s="148" t="s">
        <v>42</v>
      </c>
      <c r="D28" s="78" t="s">
        <v>5</v>
      </c>
      <c r="E28" s="78">
        <v>20</v>
      </c>
      <c r="F28" s="165"/>
      <c r="G28" s="333">
        <v>0.08</v>
      </c>
      <c r="H28" s="173"/>
      <c r="I28" s="174">
        <f t="shared" si="0"/>
        <v>0</v>
      </c>
      <c r="J28" s="162">
        <f t="shared" si="1"/>
        <v>0</v>
      </c>
      <c r="K28" s="163">
        <f t="shared" si="2"/>
        <v>0</v>
      </c>
      <c r="L28" s="14"/>
      <c r="M28" s="112"/>
      <c r="N28" s="92"/>
      <c r="O28" s="92"/>
      <c r="P28" s="92"/>
    </row>
    <row r="29" spans="1:16" s="2" customFormat="1" ht="40.5" customHeight="1">
      <c r="A29" s="416"/>
      <c r="B29" s="415"/>
      <c r="C29" s="148" t="s">
        <v>41</v>
      </c>
      <c r="D29" s="78" t="s">
        <v>5</v>
      </c>
      <c r="E29" s="78">
        <v>30</v>
      </c>
      <c r="F29" s="165"/>
      <c r="G29" s="333">
        <v>0.08</v>
      </c>
      <c r="H29" s="173"/>
      <c r="I29" s="174">
        <f t="shared" si="0"/>
        <v>0</v>
      </c>
      <c r="J29" s="162">
        <f t="shared" si="1"/>
        <v>0</v>
      </c>
      <c r="K29" s="163">
        <f t="shared" si="2"/>
        <v>0</v>
      </c>
      <c r="L29" s="14"/>
      <c r="M29" s="112"/>
      <c r="N29" s="92"/>
      <c r="O29" s="92"/>
      <c r="P29" s="92"/>
    </row>
    <row r="30" spans="1:16" s="2" customFormat="1" ht="192" customHeight="1">
      <c r="A30" s="386" t="s">
        <v>33</v>
      </c>
      <c r="B30" s="389" t="s">
        <v>262</v>
      </c>
      <c r="C30" s="147"/>
      <c r="D30" s="332" t="s">
        <v>5</v>
      </c>
      <c r="E30" s="20">
        <v>5</v>
      </c>
      <c r="F30" s="165"/>
      <c r="G30" s="333">
        <v>0.08</v>
      </c>
      <c r="H30" s="173"/>
      <c r="I30" s="174">
        <f t="shared" si="0"/>
        <v>0</v>
      </c>
      <c r="J30" s="162">
        <f t="shared" si="1"/>
        <v>0</v>
      </c>
      <c r="K30" s="163">
        <f t="shared" si="2"/>
        <v>0</v>
      </c>
      <c r="L30" s="14"/>
      <c r="M30" s="112"/>
      <c r="N30" s="92"/>
      <c r="O30" s="92"/>
      <c r="P30" s="92"/>
    </row>
    <row r="31" spans="1:16" s="55" customFormat="1" ht="163.5" customHeight="1">
      <c r="A31" s="386" t="s">
        <v>56</v>
      </c>
      <c r="B31" s="389" t="s">
        <v>261</v>
      </c>
      <c r="C31" s="141"/>
      <c r="D31" s="329" t="s">
        <v>5</v>
      </c>
      <c r="E31" s="137">
        <v>5</v>
      </c>
      <c r="F31" s="165"/>
      <c r="G31" s="333">
        <v>0.08</v>
      </c>
      <c r="H31" s="173"/>
      <c r="I31" s="174">
        <f t="shared" si="0"/>
        <v>0</v>
      </c>
      <c r="J31" s="162">
        <f t="shared" si="1"/>
        <v>0</v>
      </c>
      <c r="K31" s="163">
        <f t="shared" si="2"/>
        <v>0</v>
      </c>
      <c r="L31" s="14"/>
      <c r="M31" s="112"/>
      <c r="N31" s="92"/>
      <c r="O31" s="92"/>
      <c r="P31" s="92"/>
    </row>
    <row r="32" spans="1:16" s="55" customFormat="1" ht="25.5" customHeight="1">
      <c r="A32" s="386" t="s">
        <v>43</v>
      </c>
      <c r="B32" s="389" t="s">
        <v>79</v>
      </c>
      <c r="C32" s="141"/>
      <c r="D32" s="329" t="s">
        <v>5</v>
      </c>
      <c r="E32" s="137">
        <v>8</v>
      </c>
      <c r="F32" s="165"/>
      <c r="G32" s="333">
        <v>0.08</v>
      </c>
      <c r="H32" s="173"/>
      <c r="I32" s="174">
        <f t="shared" si="0"/>
        <v>0</v>
      </c>
      <c r="J32" s="162">
        <f t="shared" si="1"/>
        <v>0</v>
      </c>
      <c r="K32" s="163">
        <f t="shared" si="2"/>
        <v>0</v>
      </c>
      <c r="L32" s="14"/>
      <c r="M32" s="112"/>
      <c r="N32" s="92"/>
      <c r="O32" s="92"/>
      <c r="P32" s="92"/>
    </row>
    <row r="33" spans="1:16" s="2" customFormat="1" ht="45.75" customHeight="1">
      <c r="A33" s="386" t="s">
        <v>44</v>
      </c>
      <c r="B33" s="388" t="s">
        <v>258</v>
      </c>
      <c r="C33" s="140"/>
      <c r="D33" s="329" t="s">
        <v>5</v>
      </c>
      <c r="E33" s="137">
        <v>3</v>
      </c>
      <c r="F33" s="165"/>
      <c r="G33" s="333">
        <v>0.08</v>
      </c>
      <c r="H33" s="173"/>
      <c r="I33" s="174">
        <f t="shared" si="0"/>
        <v>0</v>
      </c>
      <c r="J33" s="162">
        <f t="shared" si="1"/>
        <v>0</v>
      </c>
      <c r="K33" s="163">
        <f t="shared" si="2"/>
        <v>0</v>
      </c>
      <c r="L33" s="14"/>
      <c r="M33" s="112"/>
      <c r="N33" s="92"/>
      <c r="O33" s="92"/>
      <c r="P33" s="92"/>
    </row>
    <row r="34" spans="1:16" s="2" customFormat="1" ht="24.75" customHeight="1">
      <c r="A34" s="386" t="s">
        <v>45</v>
      </c>
      <c r="B34" s="388" t="s">
        <v>36</v>
      </c>
      <c r="C34" s="140"/>
      <c r="D34" s="329" t="s">
        <v>5</v>
      </c>
      <c r="E34" s="137">
        <v>2</v>
      </c>
      <c r="F34" s="165"/>
      <c r="G34" s="333">
        <v>0.08</v>
      </c>
      <c r="H34" s="173"/>
      <c r="I34" s="174">
        <f t="shared" si="0"/>
        <v>0</v>
      </c>
      <c r="J34" s="162">
        <f t="shared" si="1"/>
        <v>0</v>
      </c>
      <c r="K34" s="163">
        <f t="shared" si="2"/>
        <v>0</v>
      </c>
      <c r="L34" s="14"/>
      <c r="M34" s="112"/>
      <c r="N34" s="92"/>
      <c r="O34" s="92"/>
      <c r="P34" s="92"/>
    </row>
    <row r="35" spans="1:16" s="2" customFormat="1" ht="24.75" customHeight="1">
      <c r="A35" s="386" t="s">
        <v>46</v>
      </c>
      <c r="B35" s="388" t="s">
        <v>242</v>
      </c>
      <c r="C35" s="140"/>
      <c r="D35" s="329" t="s">
        <v>5</v>
      </c>
      <c r="E35" s="137">
        <v>5</v>
      </c>
      <c r="F35" s="165"/>
      <c r="G35" s="333">
        <v>0.08</v>
      </c>
      <c r="H35" s="173"/>
      <c r="I35" s="174">
        <f t="shared" si="0"/>
        <v>0</v>
      </c>
      <c r="J35" s="162">
        <f t="shared" si="1"/>
        <v>0</v>
      </c>
      <c r="K35" s="163">
        <f t="shared" si="2"/>
        <v>0</v>
      </c>
      <c r="L35" s="14"/>
      <c r="M35" s="112"/>
      <c r="N35" s="92"/>
      <c r="O35" s="92"/>
      <c r="P35" s="92"/>
    </row>
    <row r="36" spans="1:16" s="2" customFormat="1" ht="24.75" customHeight="1">
      <c r="A36" s="386" t="s">
        <v>47</v>
      </c>
      <c r="B36" s="388" t="s">
        <v>243</v>
      </c>
      <c r="C36" s="140"/>
      <c r="D36" s="329" t="s">
        <v>5</v>
      </c>
      <c r="E36" s="137">
        <v>20</v>
      </c>
      <c r="F36" s="165"/>
      <c r="G36" s="333">
        <v>0.08</v>
      </c>
      <c r="H36" s="173"/>
      <c r="I36" s="174">
        <f t="shared" si="0"/>
        <v>0</v>
      </c>
      <c r="J36" s="162">
        <f t="shared" si="1"/>
        <v>0</v>
      </c>
      <c r="K36" s="163">
        <f t="shared" si="2"/>
        <v>0</v>
      </c>
      <c r="L36" s="14"/>
      <c r="M36" s="112"/>
      <c r="N36" s="92"/>
      <c r="O36" s="92"/>
      <c r="P36" s="92"/>
    </row>
    <row r="37" spans="1:16" s="2" customFormat="1" ht="46.5" customHeight="1">
      <c r="A37" s="386" t="s">
        <v>48</v>
      </c>
      <c r="B37" s="388" t="s">
        <v>244</v>
      </c>
      <c r="C37" s="140"/>
      <c r="D37" s="329" t="s">
        <v>5</v>
      </c>
      <c r="E37" s="137">
        <v>40</v>
      </c>
      <c r="F37" s="165"/>
      <c r="G37" s="333">
        <v>0.08</v>
      </c>
      <c r="H37" s="173"/>
      <c r="I37" s="174">
        <f t="shared" si="0"/>
        <v>0</v>
      </c>
      <c r="J37" s="162">
        <f t="shared" si="1"/>
        <v>0</v>
      </c>
      <c r="K37" s="163">
        <f t="shared" si="2"/>
        <v>0</v>
      </c>
      <c r="L37" s="14"/>
      <c r="M37" s="112"/>
      <c r="N37" s="92"/>
      <c r="O37" s="92"/>
      <c r="P37" s="92"/>
    </row>
    <row r="38" spans="1:16" s="2" customFormat="1" ht="25.5" customHeight="1">
      <c r="A38" s="386" t="s">
        <v>49</v>
      </c>
      <c r="B38" s="388" t="s">
        <v>241</v>
      </c>
      <c r="C38" s="146"/>
      <c r="D38" s="331" t="s">
        <v>5</v>
      </c>
      <c r="E38" s="144">
        <v>5</v>
      </c>
      <c r="F38" s="165"/>
      <c r="G38" s="333">
        <v>0.08</v>
      </c>
      <c r="H38" s="173"/>
      <c r="I38" s="174">
        <f t="shared" si="0"/>
        <v>0</v>
      </c>
      <c r="J38" s="162">
        <f t="shared" si="1"/>
        <v>0</v>
      </c>
      <c r="K38" s="163">
        <f t="shared" si="2"/>
        <v>0</v>
      </c>
      <c r="L38" s="14"/>
      <c r="M38" s="112"/>
      <c r="N38" s="92"/>
      <c r="O38" s="92"/>
      <c r="P38" s="92"/>
    </row>
    <row r="39" spans="1:16" s="2" customFormat="1" ht="28.5" customHeight="1">
      <c r="A39" s="417" t="s">
        <v>50</v>
      </c>
      <c r="B39" s="414" t="s">
        <v>75</v>
      </c>
      <c r="C39" s="148" t="s">
        <v>40</v>
      </c>
      <c r="D39" s="78" t="s">
        <v>5</v>
      </c>
      <c r="E39" s="78">
        <v>15</v>
      </c>
      <c r="F39" s="165"/>
      <c r="G39" s="333">
        <v>0.08</v>
      </c>
      <c r="H39" s="173"/>
      <c r="I39" s="174">
        <f t="shared" si="0"/>
        <v>0</v>
      </c>
      <c r="J39" s="162">
        <f t="shared" si="1"/>
        <v>0</v>
      </c>
      <c r="K39" s="163">
        <f t="shared" si="2"/>
        <v>0</v>
      </c>
      <c r="L39" s="14"/>
      <c r="M39" s="112"/>
      <c r="N39" s="92"/>
      <c r="O39" s="92"/>
      <c r="P39" s="92"/>
    </row>
    <row r="40" spans="1:16" s="2" customFormat="1" ht="28.5" customHeight="1">
      <c r="A40" s="418"/>
      <c r="B40" s="415"/>
      <c r="C40" s="148" t="s">
        <v>39</v>
      </c>
      <c r="D40" s="78" t="s">
        <v>5</v>
      </c>
      <c r="E40" s="78">
        <v>15</v>
      </c>
      <c r="F40" s="165"/>
      <c r="G40" s="333">
        <v>0.08</v>
      </c>
      <c r="H40" s="173"/>
      <c r="I40" s="174">
        <f t="shared" si="0"/>
        <v>0</v>
      </c>
      <c r="J40" s="162">
        <f t="shared" si="1"/>
        <v>0</v>
      </c>
      <c r="K40" s="163">
        <f t="shared" si="2"/>
        <v>0</v>
      </c>
      <c r="L40" s="14"/>
      <c r="M40" s="112"/>
      <c r="N40" s="92"/>
      <c r="O40" s="92"/>
      <c r="P40" s="92"/>
    </row>
    <row r="41" spans="1:16" s="2" customFormat="1" ht="27" customHeight="1">
      <c r="A41" s="418"/>
      <c r="B41" s="415"/>
      <c r="C41" s="148" t="s">
        <v>37</v>
      </c>
      <c r="D41" s="78" t="s">
        <v>5</v>
      </c>
      <c r="E41" s="78">
        <v>15</v>
      </c>
      <c r="F41" s="165"/>
      <c r="G41" s="333">
        <v>0.08</v>
      </c>
      <c r="H41" s="173"/>
      <c r="I41" s="174">
        <f t="shared" si="0"/>
        <v>0</v>
      </c>
      <c r="J41" s="162">
        <f t="shared" si="1"/>
        <v>0</v>
      </c>
      <c r="K41" s="163">
        <f t="shared" si="2"/>
        <v>0</v>
      </c>
      <c r="L41" s="14"/>
      <c r="M41" s="112"/>
      <c r="N41" s="92"/>
      <c r="O41" s="92"/>
      <c r="P41" s="92"/>
    </row>
    <row r="42" spans="1:16" s="2" customFormat="1" ht="29.25" customHeight="1">
      <c r="A42" s="419"/>
      <c r="B42" s="415"/>
      <c r="C42" s="148" t="s">
        <v>38</v>
      </c>
      <c r="D42" s="78" t="s">
        <v>5</v>
      </c>
      <c r="E42" s="78">
        <v>15</v>
      </c>
      <c r="F42" s="165"/>
      <c r="G42" s="333">
        <v>0.08</v>
      </c>
      <c r="H42" s="173"/>
      <c r="I42" s="174">
        <f t="shared" si="0"/>
        <v>0</v>
      </c>
      <c r="J42" s="162">
        <f t="shared" si="1"/>
        <v>0</v>
      </c>
      <c r="K42" s="163">
        <f t="shared" si="2"/>
        <v>0</v>
      </c>
      <c r="L42" s="14"/>
      <c r="M42" s="112"/>
      <c r="N42" s="92"/>
      <c r="O42" s="92"/>
      <c r="P42" s="92"/>
    </row>
    <row r="43" spans="1:16" s="2" customFormat="1" ht="24.75" customHeight="1">
      <c r="A43" s="385" t="s">
        <v>55</v>
      </c>
      <c r="B43" s="388" t="s">
        <v>240</v>
      </c>
      <c r="C43" s="140"/>
      <c r="D43" s="78" t="s">
        <v>5</v>
      </c>
      <c r="E43" s="78">
        <v>5</v>
      </c>
      <c r="F43" s="165"/>
      <c r="G43" s="333">
        <v>0.08</v>
      </c>
      <c r="H43" s="173"/>
      <c r="I43" s="174">
        <f t="shared" si="0"/>
        <v>0</v>
      </c>
      <c r="J43" s="162">
        <f t="shared" si="1"/>
        <v>0</v>
      </c>
      <c r="K43" s="163">
        <f t="shared" si="2"/>
        <v>0</v>
      </c>
      <c r="L43" s="14"/>
      <c r="M43" s="112"/>
      <c r="N43" s="92"/>
      <c r="O43" s="92"/>
      <c r="P43" s="92"/>
    </row>
    <row r="44" spans="1:16" s="2" customFormat="1" ht="23.25" customHeight="1">
      <c r="A44" s="385" t="s">
        <v>54</v>
      </c>
      <c r="B44" s="388" t="s">
        <v>239</v>
      </c>
      <c r="C44" s="149"/>
      <c r="D44" s="332" t="s">
        <v>5</v>
      </c>
      <c r="E44" s="143">
        <v>5</v>
      </c>
      <c r="F44" s="165"/>
      <c r="G44" s="333">
        <v>0.08</v>
      </c>
      <c r="H44" s="173"/>
      <c r="I44" s="174">
        <f t="shared" si="0"/>
        <v>0</v>
      </c>
      <c r="J44" s="162">
        <f t="shared" si="1"/>
        <v>0</v>
      </c>
      <c r="K44" s="163">
        <f t="shared" si="2"/>
        <v>0</v>
      </c>
      <c r="L44" s="14"/>
      <c r="M44" s="112"/>
      <c r="N44" s="92"/>
      <c r="O44" s="92"/>
      <c r="P44" s="92"/>
    </row>
    <row r="45" spans="1:16" s="55" customFormat="1" ht="15" customHeight="1">
      <c r="A45" s="385" t="s">
        <v>53</v>
      </c>
      <c r="B45" s="388" t="s">
        <v>238</v>
      </c>
      <c r="C45" s="140"/>
      <c r="D45" s="329" t="s">
        <v>5</v>
      </c>
      <c r="E45" s="137">
        <v>5</v>
      </c>
      <c r="F45" s="165"/>
      <c r="G45" s="333">
        <v>0.08</v>
      </c>
      <c r="H45" s="173"/>
      <c r="I45" s="174">
        <f t="shared" si="0"/>
        <v>0</v>
      </c>
      <c r="J45" s="162">
        <f t="shared" si="1"/>
        <v>0</v>
      </c>
      <c r="K45" s="163">
        <f t="shared" si="2"/>
        <v>0</v>
      </c>
      <c r="L45" s="14"/>
      <c r="M45" s="112"/>
      <c r="N45" s="92"/>
      <c r="O45" s="92"/>
      <c r="P45" s="92"/>
    </row>
    <row r="46" spans="1:16" s="55" customFormat="1" ht="25.5" customHeight="1">
      <c r="A46" s="385" t="s">
        <v>52</v>
      </c>
      <c r="B46" s="388" t="s">
        <v>237</v>
      </c>
      <c r="C46" s="140"/>
      <c r="D46" s="329" t="s">
        <v>5</v>
      </c>
      <c r="E46" s="137">
        <v>5</v>
      </c>
      <c r="F46" s="165"/>
      <c r="G46" s="333">
        <v>0.08</v>
      </c>
      <c r="H46" s="173"/>
      <c r="I46" s="174">
        <f t="shared" si="0"/>
        <v>0</v>
      </c>
      <c r="J46" s="162">
        <f t="shared" si="1"/>
        <v>0</v>
      </c>
      <c r="K46" s="163">
        <f t="shared" si="2"/>
        <v>0</v>
      </c>
      <c r="L46" s="14"/>
      <c r="M46" s="112"/>
      <c r="N46" s="92"/>
      <c r="O46" s="92"/>
      <c r="P46" s="92"/>
    </row>
    <row r="47" spans="1:16" s="55" customFormat="1" ht="44.25" customHeight="1">
      <c r="A47" s="385" t="s">
        <v>51</v>
      </c>
      <c r="B47" s="388" t="s">
        <v>236</v>
      </c>
      <c r="C47" s="140"/>
      <c r="D47" s="329" t="s">
        <v>5</v>
      </c>
      <c r="E47" s="137">
        <v>5</v>
      </c>
      <c r="F47" s="165"/>
      <c r="G47" s="333">
        <v>0.08</v>
      </c>
      <c r="H47" s="173"/>
      <c r="I47" s="174">
        <f t="shared" si="0"/>
        <v>0</v>
      </c>
      <c r="J47" s="162">
        <f t="shared" si="1"/>
        <v>0</v>
      </c>
      <c r="K47" s="163">
        <f t="shared" si="2"/>
        <v>0</v>
      </c>
      <c r="L47" s="14"/>
      <c r="M47" s="112"/>
      <c r="N47" s="92"/>
      <c r="O47" s="92"/>
      <c r="P47" s="92"/>
    </row>
    <row r="48" spans="1:16" s="55" customFormat="1" ht="23.25" customHeight="1">
      <c r="A48" s="385" t="s">
        <v>73</v>
      </c>
      <c r="B48" s="388" t="s">
        <v>235</v>
      </c>
      <c r="C48" s="140"/>
      <c r="D48" s="329" t="s">
        <v>5</v>
      </c>
      <c r="E48" s="137">
        <v>5</v>
      </c>
      <c r="F48" s="165"/>
      <c r="G48" s="333">
        <v>0.08</v>
      </c>
      <c r="H48" s="173"/>
      <c r="I48" s="174">
        <f t="shared" si="0"/>
        <v>0</v>
      </c>
      <c r="J48" s="162">
        <f t="shared" si="1"/>
        <v>0</v>
      </c>
      <c r="K48" s="163">
        <f t="shared" si="2"/>
        <v>0</v>
      </c>
      <c r="L48" s="14"/>
      <c r="M48" s="112"/>
      <c r="N48" s="92"/>
      <c r="O48" s="92"/>
      <c r="P48" s="92"/>
    </row>
    <row r="49" spans="1:16" s="55" customFormat="1" ht="24" customHeight="1">
      <c r="A49" s="385" t="s">
        <v>72</v>
      </c>
      <c r="B49" s="388" t="s">
        <v>234</v>
      </c>
      <c r="C49" s="140"/>
      <c r="D49" s="329" t="s">
        <v>5</v>
      </c>
      <c r="E49" s="137">
        <v>5</v>
      </c>
      <c r="F49" s="165"/>
      <c r="G49" s="333">
        <v>0.08</v>
      </c>
      <c r="H49" s="173"/>
      <c r="I49" s="174">
        <f t="shared" si="0"/>
        <v>0</v>
      </c>
      <c r="J49" s="162">
        <f t="shared" si="1"/>
        <v>0</v>
      </c>
      <c r="K49" s="163">
        <f t="shared" si="2"/>
        <v>0</v>
      </c>
      <c r="L49" s="14"/>
      <c r="M49" s="112"/>
      <c r="N49" s="92"/>
      <c r="O49" s="92"/>
      <c r="P49" s="92"/>
    </row>
    <row r="50" spans="1:16" s="55" customFormat="1" ht="34.5" customHeight="1">
      <c r="A50" s="385" t="s">
        <v>71</v>
      </c>
      <c r="B50" s="388" t="s">
        <v>233</v>
      </c>
      <c r="C50" s="140"/>
      <c r="D50" s="329" t="s">
        <v>5</v>
      </c>
      <c r="E50" s="137">
        <v>5</v>
      </c>
      <c r="F50" s="165"/>
      <c r="G50" s="333">
        <v>0.08</v>
      </c>
      <c r="H50" s="173"/>
      <c r="I50" s="174">
        <f t="shared" si="0"/>
        <v>0</v>
      </c>
      <c r="J50" s="162">
        <f t="shared" si="1"/>
        <v>0</v>
      </c>
      <c r="K50" s="163">
        <f t="shared" si="2"/>
        <v>0</v>
      </c>
      <c r="L50" s="14"/>
      <c r="M50" s="112"/>
      <c r="N50" s="92"/>
      <c r="O50" s="92"/>
      <c r="P50" s="92"/>
    </row>
    <row r="51" spans="1:16" s="55" customFormat="1" ht="15.75" customHeight="1">
      <c r="A51" s="385" t="s">
        <v>70</v>
      </c>
      <c r="B51" s="388" t="s">
        <v>232</v>
      </c>
      <c r="C51" s="140"/>
      <c r="D51" s="329" t="s">
        <v>5</v>
      </c>
      <c r="E51" s="137">
        <v>5</v>
      </c>
      <c r="F51" s="165"/>
      <c r="G51" s="333">
        <v>0.08</v>
      </c>
      <c r="H51" s="173"/>
      <c r="I51" s="174">
        <f t="shared" si="0"/>
        <v>0</v>
      </c>
      <c r="J51" s="162">
        <f t="shared" si="1"/>
        <v>0</v>
      </c>
      <c r="K51" s="163">
        <f t="shared" si="2"/>
        <v>0</v>
      </c>
      <c r="L51" s="14"/>
      <c r="M51" s="112"/>
      <c r="N51" s="92"/>
      <c r="O51" s="92"/>
      <c r="P51" s="92"/>
    </row>
    <row r="52" spans="1:16" s="55" customFormat="1" ht="25.5" customHeight="1">
      <c r="A52" s="385" t="s">
        <v>69</v>
      </c>
      <c r="B52" s="388" t="s">
        <v>74</v>
      </c>
      <c r="C52" s="140"/>
      <c r="D52" s="329" t="s">
        <v>5</v>
      </c>
      <c r="E52" s="137">
        <v>30</v>
      </c>
      <c r="F52" s="165"/>
      <c r="G52" s="333">
        <v>0.08</v>
      </c>
      <c r="H52" s="173"/>
      <c r="I52" s="174">
        <f t="shared" si="0"/>
        <v>0</v>
      </c>
      <c r="J52" s="162">
        <f t="shared" si="1"/>
        <v>0</v>
      </c>
      <c r="K52" s="163">
        <f t="shared" si="2"/>
        <v>0</v>
      </c>
      <c r="L52" s="14"/>
      <c r="M52" s="112"/>
      <c r="N52" s="92"/>
      <c r="O52" s="92"/>
      <c r="P52" s="92"/>
    </row>
    <row r="53" spans="1:16" s="55" customFormat="1" ht="16.5" customHeight="1">
      <c r="A53" s="385" t="s">
        <v>68</v>
      </c>
      <c r="B53" s="388" t="s">
        <v>231</v>
      </c>
      <c r="C53" s="140"/>
      <c r="D53" s="329" t="s">
        <v>5</v>
      </c>
      <c r="E53" s="137">
        <v>5</v>
      </c>
      <c r="F53" s="165"/>
      <c r="G53" s="333">
        <v>0.08</v>
      </c>
      <c r="H53" s="173"/>
      <c r="I53" s="174">
        <f t="shared" si="0"/>
        <v>0</v>
      </c>
      <c r="J53" s="162">
        <f t="shared" si="1"/>
        <v>0</v>
      </c>
      <c r="K53" s="163">
        <f t="shared" si="2"/>
        <v>0</v>
      </c>
      <c r="L53" s="14"/>
      <c r="M53" s="112"/>
      <c r="N53" s="92"/>
      <c r="O53" s="92"/>
      <c r="P53" s="92"/>
    </row>
    <row r="54" spans="1:16" s="55" customFormat="1" ht="27.75" customHeight="1">
      <c r="A54" s="387" t="s">
        <v>67</v>
      </c>
      <c r="B54" s="390" t="s">
        <v>230</v>
      </c>
      <c r="C54" s="146"/>
      <c r="D54" s="331" t="s">
        <v>5</v>
      </c>
      <c r="E54" s="144">
        <v>5</v>
      </c>
      <c r="F54" s="176"/>
      <c r="G54" s="334">
        <v>0.08</v>
      </c>
      <c r="H54" s="177"/>
      <c r="I54" s="178">
        <f t="shared" si="0"/>
        <v>0</v>
      </c>
      <c r="J54" s="171">
        <f t="shared" si="1"/>
        <v>0</v>
      </c>
      <c r="K54" s="163">
        <f t="shared" si="2"/>
        <v>0</v>
      </c>
      <c r="L54" s="14"/>
      <c r="M54" s="112"/>
      <c r="N54" s="92"/>
      <c r="O54" s="92"/>
      <c r="P54" s="92"/>
    </row>
    <row r="55" spans="1:16" s="2" customFormat="1" ht="12.75" customHeight="1">
      <c r="A55" s="402" t="s">
        <v>13</v>
      </c>
      <c r="B55" s="403"/>
      <c r="C55" s="403"/>
      <c r="D55" s="403"/>
      <c r="E55" s="403"/>
      <c r="F55" s="404"/>
      <c r="G55" s="169"/>
      <c r="H55" s="169"/>
      <c r="I55" s="172">
        <f>SUM(I10:I54)</f>
        <v>0</v>
      </c>
      <c r="J55" s="172">
        <f>SUM(J10:J54)</f>
        <v>0</v>
      </c>
      <c r="K55" s="357">
        <f>SUM(K10:K54)</f>
        <v>0</v>
      </c>
    </row>
    <row r="56" spans="1:16" s="2" customFormat="1" ht="22.5" customHeight="1">
      <c r="B56" s="19"/>
      <c r="C56" s="19"/>
      <c r="D56" s="19"/>
      <c r="E56" s="35"/>
      <c r="F56" s="35"/>
      <c r="G56" s="35"/>
      <c r="H56" s="35"/>
    </row>
    <row r="57" spans="1:16" s="2" customFormat="1" ht="36.75" customHeight="1">
      <c r="A57" s="412" t="s">
        <v>150</v>
      </c>
      <c r="B57" s="412"/>
      <c r="C57" s="96"/>
      <c r="D57" s="3"/>
      <c r="E57" s="413" t="s">
        <v>134</v>
      </c>
      <c r="F57" s="413"/>
      <c r="G57" s="413"/>
      <c r="H57" s="413"/>
    </row>
    <row r="58" spans="1:16" s="2" customFormat="1" ht="12.75" customHeight="1">
      <c r="B58" s="19"/>
      <c r="C58" s="19"/>
      <c r="D58" s="19"/>
      <c r="E58" s="35"/>
      <c r="F58" s="35"/>
      <c r="G58" s="35"/>
      <c r="H58" s="35"/>
    </row>
    <row r="59" spans="1:16" s="2" customFormat="1" ht="12.75" customHeight="1">
      <c r="A59" s="17"/>
      <c r="B59" s="17"/>
      <c r="C59" s="17"/>
      <c r="D59" s="17"/>
      <c r="E59" s="34"/>
      <c r="F59" s="34"/>
      <c r="G59" s="34"/>
      <c r="H59" s="34"/>
      <c r="I59" s="17"/>
      <c r="J59" s="17"/>
      <c r="K59" s="17"/>
      <c r="L59" s="17"/>
      <c r="M59" s="17"/>
    </row>
    <row r="60" spans="1:16">
      <c r="E60" s="34"/>
      <c r="F60" s="34"/>
      <c r="G60" s="34"/>
      <c r="H60" s="34"/>
    </row>
    <row r="61" spans="1:16">
      <c r="E61" s="34"/>
      <c r="F61" s="34"/>
      <c r="G61" s="34"/>
      <c r="H61" s="34"/>
    </row>
    <row r="62" spans="1:16" ht="40.5" customHeight="1">
      <c r="E62" s="34"/>
      <c r="F62" s="34"/>
      <c r="G62" s="34"/>
      <c r="H62" s="34"/>
    </row>
    <row r="63" spans="1:16">
      <c r="E63" s="34"/>
      <c r="F63" s="34"/>
      <c r="G63" s="34"/>
      <c r="H63" s="34"/>
    </row>
    <row r="64" spans="1:16">
      <c r="E64" s="34"/>
      <c r="F64" s="34"/>
      <c r="G64" s="34"/>
      <c r="H64" s="34"/>
    </row>
    <row r="65" spans="2:8">
      <c r="E65" s="34"/>
      <c r="F65" s="34"/>
      <c r="G65" s="34"/>
      <c r="H65" s="34"/>
    </row>
    <row r="66" spans="2:8">
      <c r="B66" s="405"/>
      <c r="C66" s="405"/>
      <c r="D66" s="405"/>
      <c r="E66" s="405"/>
      <c r="F66" s="405"/>
      <c r="G66" s="405"/>
      <c r="H66" s="405"/>
    </row>
    <row r="67" spans="2:8">
      <c r="E67" s="34"/>
      <c r="F67" s="34"/>
      <c r="G67" s="34"/>
      <c r="H67" s="34"/>
    </row>
    <row r="68" spans="2:8">
      <c r="E68" s="34"/>
      <c r="F68" s="34"/>
      <c r="G68" s="34"/>
      <c r="H68" s="34"/>
    </row>
    <row r="69" spans="2:8">
      <c r="E69" s="34"/>
      <c r="F69" s="34"/>
      <c r="G69" s="34"/>
      <c r="H69" s="34"/>
    </row>
    <row r="70" spans="2:8">
      <c r="E70" s="34"/>
      <c r="F70" s="34"/>
      <c r="G70" s="34"/>
      <c r="H70" s="34"/>
    </row>
  </sheetData>
  <mergeCells count="14">
    <mergeCell ref="A4:K4"/>
    <mergeCell ref="A28:A29"/>
    <mergeCell ref="A39:A42"/>
    <mergeCell ref="L6:P6"/>
    <mergeCell ref="L7:M7"/>
    <mergeCell ref="L8:M8"/>
    <mergeCell ref="A55:F55"/>
    <mergeCell ref="B66:H66"/>
    <mergeCell ref="B14:B18"/>
    <mergeCell ref="A14:A18"/>
    <mergeCell ref="A57:B57"/>
    <mergeCell ref="E57:H57"/>
    <mergeCell ref="B28:B29"/>
    <mergeCell ref="B39:B42"/>
  </mergeCells>
  <printOptions horizontalCentered="1"/>
  <pageMargins left="0.25" right="0.25" top="0.75" bottom="0.75" header="0.30000000000000004" footer="0.30000000000000004"/>
  <pageSetup paperSize="9" scale="49" fitToHeight="0" pageOrder="overThenDown" orientation="landscape" r:id="rId1"/>
  <headerFooter alignWithMargins="0"/>
  <rowBreaks count="1" manualBreakCount="1">
    <brk id="15" max="15" man="1"/>
  </rowBreaks>
  <colBreaks count="1" manualBreakCount="1">
    <brk id="7" min="1"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T18"/>
  <sheetViews>
    <sheetView showGridLines="0" view="pageBreakPreview" topLeftCell="A7" zoomScaleNormal="70" zoomScaleSheetLayoutView="100" workbookViewId="0">
      <selection activeCell="C10" sqref="C10:J13"/>
    </sheetView>
  </sheetViews>
  <sheetFormatPr defaultRowHeight="14.25"/>
  <cols>
    <col min="1" max="1" width="7.125" style="17" customWidth="1"/>
    <col min="2" max="2" width="42.25" style="17" customWidth="1"/>
    <col min="3" max="3" width="10.25" style="17" customWidth="1"/>
    <col min="4" max="4" width="11.875" style="17" customWidth="1"/>
    <col min="5" max="5" width="15.875" style="17" customWidth="1"/>
    <col min="6" max="6" width="23" style="17" customWidth="1"/>
    <col min="7" max="8" width="11.75" style="17" customWidth="1"/>
    <col min="9" max="9" width="17.75" style="17" customWidth="1"/>
    <col min="10" max="11" width="10.625" style="17" customWidth="1"/>
    <col min="12" max="12" width="8.5" style="17" customWidth="1"/>
    <col min="13" max="13" width="19.75" style="17" customWidth="1"/>
    <col min="14" max="14" width="14.375" style="17" customWidth="1"/>
    <col min="15" max="15" width="16.625" style="17" customWidth="1"/>
    <col min="16" max="254" width="8.5" style="17" customWidth="1"/>
    <col min="255" max="1021" width="8.5" customWidth="1"/>
    <col min="1022" max="1022" width="9" customWidth="1"/>
  </cols>
  <sheetData>
    <row r="1" spans="1:15" s="40" customFormat="1">
      <c r="A1" s="37"/>
      <c r="B1" s="38"/>
      <c r="C1" s="37"/>
      <c r="D1" s="39"/>
      <c r="E1" s="39"/>
      <c r="F1" s="39"/>
      <c r="G1" s="99"/>
      <c r="H1" s="99"/>
      <c r="I1" s="99"/>
      <c r="K1" s="39"/>
      <c r="L1" s="39"/>
      <c r="M1" s="39"/>
      <c r="N1" s="39"/>
    </row>
    <row r="2" spans="1:15" s="40" customFormat="1" ht="24" customHeight="1">
      <c r="A2" s="37"/>
      <c r="B2" s="39"/>
      <c r="C2" s="41"/>
      <c r="D2" s="39"/>
      <c r="E2" s="39"/>
      <c r="F2" s="39"/>
      <c r="G2" s="99"/>
      <c r="H2" s="99"/>
      <c r="I2" s="99"/>
      <c r="J2" s="43" t="s">
        <v>14</v>
      </c>
      <c r="K2" s="39"/>
      <c r="L2" s="39"/>
      <c r="M2" s="39"/>
      <c r="N2" s="39"/>
    </row>
    <row r="3" spans="1:15" s="40" customFormat="1" ht="26.25" customHeight="1">
      <c r="C3" s="44"/>
      <c r="D3" s="43"/>
      <c r="E3" s="43"/>
      <c r="F3" s="43"/>
      <c r="G3" s="100"/>
      <c r="H3" s="100"/>
      <c r="I3" s="100"/>
      <c r="K3" s="42"/>
      <c r="L3" s="42"/>
      <c r="M3" s="42"/>
      <c r="N3" s="42"/>
    </row>
    <row r="4" spans="1:15" s="46" customFormat="1" ht="68.25" customHeight="1">
      <c r="A4" s="395" t="s">
        <v>32</v>
      </c>
      <c r="B4" s="395"/>
      <c r="C4" s="395"/>
      <c r="D4" s="395"/>
      <c r="E4" s="395"/>
      <c r="F4" s="395"/>
      <c r="G4" s="395"/>
      <c r="H4" s="395"/>
      <c r="I4" s="395"/>
      <c r="J4" s="395"/>
      <c r="K4" s="80"/>
      <c r="L4" s="45"/>
      <c r="M4" s="45"/>
      <c r="N4" s="45"/>
    </row>
    <row r="5" spans="1:15" s="55" customFormat="1" ht="29.25" customHeight="1">
      <c r="B5" s="81" t="s">
        <v>23</v>
      </c>
      <c r="C5" s="81"/>
      <c r="D5" s="81"/>
      <c r="E5" s="81"/>
      <c r="F5" s="81"/>
      <c r="G5" s="101"/>
      <c r="H5" s="101"/>
      <c r="I5" s="101"/>
      <c r="J5" s="84"/>
      <c r="K5" s="4"/>
    </row>
    <row r="6" spans="1:15" s="55" customFormat="1" ht="40.5" customHeight="1">
      <c r="B6" s="86" t="s">
        <v>86</v>
      </c>
      <c r="C6" s="118"/>
      <c r="D6" s="118"/>
      <c r="E6" s="118"/>
      <c r="F6" s="118"/>
      <c r="G6" s="118"/>
      <c r="H6" s="118"/>
      <c r="I6" s="118"/>
      <c r="J6" s="118"/>
      <c r="K6" s="420" t="s">
        <v>0</v>
      </c>
      <c r="L6" s="421"/>
      <c r="M6" s="421"/>
      <c r="N6" s="421"/>
      <c r="O6" s="422"/>
    </row>
    <row r="7" spans="1:15" s="55" customFormat="1" ht="54" customHeight="1">
      <c r="A7" s="5" t="s">
        <v>16</v>
      </c>
      <c r="B7" s="5" t="s">
        <v>1</v>
      </c>
      <c r="C7" s="115" t="s">
        <v>111</v>
      </c>
      <c r="D7" s="115" t="s">
        <v>2</v>
      </c>
      <c r="E7" s="116" t="s">
        <v>87</v>
      </c>
      <c r="F7" s="115" t="s">
        <v>88</v>
      </c>
      <c r="G7" s="116" t="s">
        <v>3</v>
      </c>
      <c r="H7" s="116" t="s">
        <v>89</v>
      </c>
      <c r="I7" s="116" t="s">
        <v>90</v>
      </c>
      <c r="J7" s="115" t="s">
        <v>91</v>
      </c>
      <c r="K7" s="423" t="s">
        <v>110</v>
      </c>
      <c r="L7" s="424"/>
      <c r="M7" s="128" t="s">
        <v>113</v>
      </c>
      <c r="N7" s="128" t="s">
        <v>112</v>
      </c>
      <c r="O7" s="128" t="s">
        <v>4</v>
      </c>
    </row>
    <row r="8" spans="1:15" s="55" customFormat="1" ht="16.5" customHeight="1">
      <c r="A8" s="5">
        <v>1</v>
      </c>
      <c r="B8" s="5">
        <v>2</v>
      </c>
      <c r="C8" s="5">
        <v>3</v>
      </c>
      <c r="D8" s="5">
        <v>4</v>
      </c>
      <c r="E8" s="5">
        <v>5</v>
      </c>
      <c r="F8" s="5">
        <v>6</v>
      </c>
      <c r="G8" s="102">
        <v>7</v>
      </c>
      <c r="H8" s="102">
        <v>8</v>
      </c>
      <c r="I8" s="102">
        <v>9</v>
      </c>
      <c r="J8" s="5">
        <v>10</v>
      </c>
      <c r="K8" s="425">
        <v>11</v>
      </c>
      <c r="L8" s="426"/>
      <c r="M8" s="82">
        <v>12</v>
      </c>
      <c r="N8" s="7">
        <v>13</v>
      </c>
      <c r="O8" s="82">
        <v>14</v>
      </c>
    </row>
    <row r="9" spans="1:15" s="55" customFormat="1" ht="5.25" customHeight="1">
      <c r="A9" s="79"/>
      <c r="B9" s="79"/>
      <c r="C9" s="79"/>
      <c r="D9" s="87"/>
      <c r="E9" s="121"/>
      <c r="F9" s="122"/>
      <c r="G9" s="88"/>
      <c r="H9" s="79"/>
      <c r="I9" s="79"/>
      <c r="J9" s="79"/>
      <c r="K9" s="79"/>
      <c r="L9" s="90"/>
      <c r="M9" s="90"/>
      <c r="N9" s="90"/>
      <c r="O9" s="90"/>
    </row>
    <row r="10" spans="1:15" s="2" customFormat="1" ht="38.25">
      <c r="A10" s="56">
        <v>1</v>
      </c>
      <c r="B10" s="68" t="s">
        <v>154</v>
      </c>
      <c r="C10" s="20" t="s">
        <v>10</v>
      </c>
      <c r="D10" s="20">
        <v>30</v>
      </c>
      <c r="E10" s="21"/>
      <c r="F10" s="335">
        <v>0.08</v>
      </c>
      <c r="G10" s="21"/>
      <c r="H10" s="21">
        <f>E10*D10</f>
        <v>0</v>
      </c>
      <c r="I10" s="21">
        <f>J10-H10</f>
        <v>0</v>
      </c>
      <c r="J10" s="21">
        <f>D10*G10</f>
        <v>0</v>
      </c>
      <c r="K10" s="119"/>
      <c r="L10" s="92"/>
      <c r="M10" s="92"/>
      <c r="N10" s="92"/>
      <c r="O10" s="92"/>
    </row>
    <row r="11" spans="1:15" ht="38.25">
      <c r="A11" s="9" t="s">
        <v>19</v>
      </c>
      <c r="B11" s="68" t="s">
        <v>153</v>
      </c>
      <c r="C11" s="20" t="s">
        <v>10</v>
      </c>
      <c r="D11" s="20">
        <v>20</v>
      </c>
      <c r="E11" s="21"/>
      <c r="F11" s="335">
        <v>0.08</v>
      </c>
      <c r="G11" s="21"/>
      <c r="H11" s="21">
        <f t="shared" ref="H11:H13" si="0">E11*D11</f>
        <v>0</v>
      </c>
      <c r="I11" s="21">
        <f t="shared" ref="I11:I13" si="1">J11-H11</f>
        <v>0</v>
      </c>
      <c r="J11" s="21">
        <f t="shared" ref="J11:J13" si="2">D11*G11</f>
        <v>0</v>
      </c>
      <c r="K11" s="119"/>
      <c r="L11" s="120"/>
      <c r="M11" s="120"/>
      <c r="N11" s="120"/>
      <c r="O11" s="120"/>
    </row>
    <row r="12" spans="1:15" ht="38.25">
      <c r="A12" s="14" t="s">
        <v>20</v>
      </c>
      <c r="B12" s="68" t="s">
        <v>152</v>
      </c>
      <c r="C12" s="20" t="s">
        <v>10</v>
      </c>
      <c r="D12" s="20">
        <v>20</v>
      </c>
      <c r="E12" s="21"/>
      <c r="F12" s="335">
        <v>0.08</v>
      </c>
      <c r="G12" s="21"/>
      <c r="H12" s="21">
        <f t="shared" si="0"/>
        <v>0</v>
      </c>
      <c r="I12" s="21">
        <f t="shared" si="1"/>
        <v>0</v>
      </c>
      <c r="J12" s="21">
        <f t="shared" si="2"/>
        <v>0</v>
      </c>
      <c r="K12" s="119"/>
      <c r="L12" s="120"/>
      <c r="M12" s="120"/>
      <c r="N12" s="120"/>
      <c r="O12" s="120"/>
    </row>
    <row r="13" spans="1:15" ht="51">
      <c r="A13" s="14" t="s">
        <v>6</v>
      </c>
      <c r="B13" s="68" t="s">
        <v>151</v>
      </c>
      <c r="C13" s="20" t="s">
        <v>10</v>
      </c>
      <c r="D13" s="20">
        <v>20</v>
      </c>
      <c r="E13" s="21"/>
      <c r="F13" s="336">
        <v>0.08</v>
      </c>
      <c r="G13" s="167"/>
      <c r="H13" s="21">
        <f t="shared" si="0"/>
        <v>0</v>
      </c>
      <c r="I13" s="167">
        <f t="shared" si="1"/>
        <v>0</v>
      </c>
      <c r="J13" s="167">
        <f t="shared" si="2"/>
        <v>0</v>
      </c>
      <c r="K13" s="119"/>
      <c r="L13" s="120"/>
      <c r="M13" s="120"/>
      <c r="N13" s="120"/>
      <c r="O13" s="120"/>
    </row>
    <row r="14" spans="1:15" ht="14.25" customHeight="1">
      <c r="A14" s="405" t="s">
        <v>13</v>
      </c>
      <c r="B14" s="405"/>
      <c r="C14" s="405"/>
      <c r="D14" s="405"/>
      <c r="E14" s="405"/>
      <c r="F14" s="168"/>
      <c r="G14" s="169"/>
      <c r="H14" s="170">
        <f>SUM(H10:H13)</f>
        <v>0</v>
      </c>
      <c r="I14" s="170">
        <f>SUM(I10:I13)</f>
        <v>0</v>
      </c>
      <c r="J14" s="358">
        <f>SUM(J10:J13)</f>
        <v>0</v>
      </c>
      <c r="K14" s="48"/>
    </row>
    <row r="15" spans="1:15">
      <c r="B15" s="19"/>
      <c r="C15" s="48"/>
      <c r="D15" s="48"/>
      <c r="E15" s="48"/>
      <c r="F15" s="48"/>
      <c r="G15" s="48"/>
      <c r="H15" s="48"/>
      <c r="I15" s="48"/>
      <c r="J15" s="48"/>
      <c r="K15" s="48"/>
    </row>
    <row r="16" spans="1:15" ht="14.25" customHeight="1">
      <c r="B16" s="55"/>
      <c r="C16" s="55"/>
      <c r="D16" s="413" t="s">
        <v>134</v>
      </c>
      <c r="E16" s="413"/>
      <c r="F16" s="413"/>
      <c r="G16" s="413"/>
      <c r="H16" s="48"/>
      <c r="I16" s="48"/>
      <c r="J16" s="48"/>
      <c r="K16" s="48"/>
    </row>
    <row r="17" spans="2:11">
      <c r="B17" s="226" t="s">
        <v>150</v>
      </c>
      <c r="C17" s="55"/>
      <c r="D17" s="392"/>
      <c r="E17" s="392"/>
      <c r="F17" s="392"/>
      <c r="G17" s="392"/>
      <c r="H17" s="48"/>
      <c r="I17" s="48"/>
      <c r="J17" s="48"/>
      <c r="K17" s="48"/>
    </row>
    <row r="18" spans="2:11">
      <c r="B18" s="1"/>
      <c r="C18" s="1"/>
      <c r="D18" s="392"/>
      <c r="E18" s="392"/>
      <c r="F18" s="392"/>
      <c r="G18" s="392"/>
      <c r="I18" s="48"/>
      <c r="J18" s="48"/>
      <c r="K18" s="48"/>
    </row>
  </sheetData>
  <mergeCells count="6">
    <mergeCell ref="D16:G18"/>
    <mergeCell ref="A14:E14"/>
    <mergeCell ref="A4:J4"/>
    <mergeCell ref="K6:O6"/>
    <mergeCell ref="K7:L7"/>
    <mergeCell ref="K8:L8"/>
  </mergeCells>
  <printOptions horizontalCentered="1"/>
  <pageMargins left="0.19645669291338602" right="0.19645669291338602" top="0.68897637795275601" bottom="0.68897637795275601" header="0.39370078740157505" footer="0.39370078740157505"/>
  <pageSetup paperSize="9" scale="61" fitToWidth="0"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H48"/>
  <sheetViews>
    <sheetView showGridLines="0" view="pageBreakPreview" topLeftCell="A36" zoomScaleNormal="70" zoomScaleSheetLayoutView="100" workbookViewId="0">
      <selection activeCell="E39" sqref="E39"/>
    </sheetView>
  </sheetViews>
  <sheetFormatPr defaultRowHeight="14.25"/>
  <cols>
    <col min="1" max="1" width="6.125" style="17" customWidth="1"/>
    <col min="2" max="2" width="67.75" style="17" customWidth="1"/>
    <col min="3" max="3" width="11.875" style="17" customWidth="1"/>
    <col min="4" max="4" width="10.25" style="17" customWidth="1"/>
    <col min="5" max="5" width="12.625" style="17" customWidth="1"/>
    <col min="6" max="6" width="14.25" style="17" customWidth="1"/>
    <col min="7" max="7" width="14.5" style="17" customWidth="1"/>
    <col min="8" max="8" width="13.375" style="17" customWidth="1"/>
    <col min="9" max="9" width="21.25" style="17" customWidth="1"/>
    <col min="10" max="10" width="13.75" style="17" customWidth="1"/>
    <col min="11" max="11" width="11.375" style="17" bestFit="1" customWidth="1"/>
    <col min="12" max="12" width="13.25" style="17" customWidth="1"/>
    <col min="13" max="13" width="22" style="17" customWidth="1"/>
    <col min="14" max="14" width="14.875" style="17" customWidth="1"/>
    <col min="15" max="15" width="14.125" style="17" customWidth="1"/>
    <col min="16" max="255" width="8.5" style="17" customWidth="1"/>
    <col min="256" max="1023" width="8.5" customWidth="1"/>
    <col min="1024" max="1024" width="9" customWidth="1"/>
  </cols>
  <sheetData>
    <row r="1" spans="1:1022" s="40" customFormat="1">
      <c r="A1" s="37"/>
      <c r="B1" s="38"/>
      <c r="C1" s="37"/>
      <c r="D1" s="39"/>
      <c r="E1" s="39"/>
      <c r="F1" s="39"/>
      <c r="G1" s="99"/>
      <c r="H1" s="99"/>
      <c r="I1" s="99"/>
      <c r="K1" s="39"/>
      <c r="L1" s="39"/>
      <c r="M1" s="39"/>
      <c r="N1" s="39"/>
    </row>
    <row r="2" spans="1:1022" s="40" customFormat="1" ht="24" customHeight="1">
      <c r="A2" s="37"/>
      <c r="B2" s="39"/>
      <c r="C2" s="41"/>
      <c r="D2" s="39"/>
      <c r="E2" s="39"/>
      <c r="F2" s="39"/>
      <c r="G2" s="99"/>
      <c r="H2" s="99"/>
      <c r="I2" s="99"/>
      <c r="J2" s="43" t="s">
        <v>14</v>
      </c>
      <c r="K2" s="39"/>
      <c r="L2" s="39"/>
      <c r="M2" s="39"/>
      <c r="N2" s="39"/>
    </row>
    <row r="3" spans="1:1022" s="40" customFormat="1" ht="26.25" customHeight="1">
      <c r="C3" s="44"/>
      <c r="D3" s="43"/>
      <c r="E3" s="43"/>
      <c r="F3" s="43"/>
      <c r="G3" s="100"/>
      <c r="H3" s="100"/>
      <c r="I3" s="100"/>
      <c r="K3" s="42"/>
      <c r="L3" s="42"/>
      <c r="M3" s="42"/>
      <c r="N3" s="42"/>
    </row>
    <row r="4" spans="1:1022" s="46" customFormat="1" ht="68.25" customHeight="1">
      <c r="A4" s="395" t="s">
        <v>32</v>
      </c>
      <c r="B4" s="395"/>
      <c r="C4" s="395"/>
      <c r="D4" s="395"/>
      <c r="E4" s="395"/>
      <c r="F4" s="395"/>
      <c r="G4" s="395"/>
      <c r="H4" s="395"/>
      <c r="I4" s="395"/>
      <c r="J4" s="395"/>
      <c r="K4" s="80"/>
      <c r="L4" s="45"/>
      <c r="M4" s="45"/>
      <c r="N4" s="45"/>
    </row>
    <row r="5" spans="1:1022" s="55" customFormat="1" ht="15" customHeight="1">
      <c r="B5" s="81" t="s">
        <v>23</v>
      </c>
      <c r="C5" s="81"/>
      <c r="D5" s="81"/>
      <c r="E5" s="81"/>
      <c r="F5" s="81"/>
      <c r="G5" s="101"/>
      <c r="H5" s="101"/>
      <c r="I5" s="101"/>
      <c r="J5" s="84"/>
      <c r="K5" s="4"/>
    </row>
    <row r="6" spans="1:1022" s="55" customFormat="1" ht="33.75" customHeight="1">
      <c r="B6" s="86" t="s">
        <v>96</v>
      </c>
      <c r="C6" s="118"/>
      <c r="D6" s="118"/>
      <c r="E6" s="118"/>
      <c r="F6" s="118"/>
      <c r="G6" s="118"/>
      <c r="H6" s="118"/>
      <c r="I6" s="118"/>
      <c r="J6" s="118"/>
      <c r="K6" s="420" t="s">
        <v>0</v>
      </c>
      <c r="L6" s="421"/>
      <c r="M6" s="421"/>
      <c r="N6" s="421"/>
      <c r="O6" s="422"/>
    </row>
    <row r="7" spans="1:1022" s="55" customFormat="1" ht="62.25" customHeight="1">
      <c r="A7" s="5" t="s">
        <v>16</v>
      </c>
      <c r="B7" s="5" t="s">
        <v>1</v>
      </c>
      <c r="C7" s="115" t="s">
        <v>111</v>
      </c>
      <c r="D7" s="115" t="s">
        <v>2</v>
      </c>
      <c r="E7" s="116" t="s">
        <v>87</v>
      </c>
      <c r="F7" s="115" t="s">
        <v>88</v>
      </c>
      <c r="G7" s="116" t="s">
        <v>3</v>
      </c>
      <c r="H7" s="116" t="s">
        <v>89</v>
      </c>
      <c r="I7" s="116" t="s">
        <v>90</v>
      </c>
      <c r="J7" s="115" t="s">
        <v>91</v>
      </c>
      <c r="K7" s="427" t="s">
        <v>110</v>
      </c>
      <c r="L7" s="428"/>
      <c r="M7" s="179" t="s">
        <v>113</v>
      </c>
      <c r="N7" s="179" t="s">
        <v>112</v>
      </c>
      <c r="O7" s="179" t="s">
        <v>4</v>
      </c>
    </row>
    <row r="8" spans="1:1022" s="55" customFormat="1" ht="16.5" customHeight="1">
      <c r="A8" s="5">
        <v>1</v>
      </c>
      <c r="B8" s="5">
        <v>2</v>
      </c>
      <c r="C8" s="5">
        <v>3</v>
      </c>
      <c r="D8" s="5">
        <v>4</v>
      </c>
      <c r="E8" s="5">
        <v>5</v>
      </c>
      <c r="F8" s="5">
        <v>6</v>
      </c>
      <c r="G8" s="102">
        <v>7</v>
      </c>
      <c r="H8" s="102">
        <v>8</v>
      </c>
      <c r="I8" s="102">
        <v>9</v>
      </c>
      <c r="J8" s="5">
        <v>10</v>
      </c>
      <c r="K8" s="429">
        <v>11</v>
      </c>
      <c r="L8" s="430"/>
      <c r="M8" s="180">
        <v>12</v>
      </c>
      <c r="N8" s="181">
        <v>13</v>
      </c>
      <c r="O8" s="180">
        <v>14</v>
      </c>
    </row>
    <row r="9" spans="1:1022" s="55" customFormat="1" ht="5.25" customHeight="1">
      <c r="A9" s="182"/>
      <c r="B9" s="182"/>
      <c r="C9" s="182"/>
      <c r="D9" s="183"/>
      <c r="E9" s="183"/>
      <c r="F9" s="183"/>
      <c r="G9" s="182"/>
      <c r="H9" s="182"/>
      <c r="I9" s="182"/>
      <c r="J9" s="182"/>
      <c r="K9" s="182"/>
      <c r="L9" s="183"/>
      <c r="M9" s="183"/>
      <c r="N9" s="183"/>
      <c r="O9" s="183"/>
    </row>
    <row r="10" spans="1:1022" ht="63.75">
      <c r="A10" s="184" t="s">
        <v>18</v>
      </c>
      <c r="B10" s="185" t="s">
        <v>201</v>
      </c>
      <c r="C10" s="186" t="s">
        <v>5</v>
      </c>
      <c r="D10" s="337">
        <v>20</v>
      </c>
      <c r="E10" s="165"/>
      <c r="F10" s="341">
        <v>0.08</v>
      </c>
      <c r="G10" s="206"/>
      <c r="H10" s="191">
        <f>D10*E10</f>
        <v>0</v>
      </c>
      <c r="I10" s="192">
        <f>J10-H10</f>
        <v>0</v>
      </c>
      <c r="J10" s="192">
        <f>D10*G10</f>
        <v>0</v>
      </c>
      <c r="K10" s="187"/>
      <c r="L10" s="92"/>
      <c r="M10" s="92"/>
      <c r="N10" s="92"/>
      <c r="O10" s="9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row>
    <row r="11" spans="1:1022" ht="51">
      <c r="A11" s="188" t="s">
        <v>19</v>
      </c>
      <c r="B11" s="185" t="s">
        <v>202</v>
      </c>
      <c r="C11" s="186" t="s">
        <v>5</v>
      </c>
      <c r="D11" s="337">
        <v>5</v>
      </c>
      <c r="E11" s="165"/>
      <c r="F11" s="341">
        <v>0.08</v>
      </c>
      <c r="G11" s="207"/>
      <c r="H11" s="191">
        <f t="shared" ref="H11:H43" si="0">D11*E11</f>
        <v>0</v>
      </c>
      <c r="I11" s="192">
        <f t="shared" ref="I11:I43" si="1">J11-H11</f>
        <v>0</v>
      </c>
      <c r="J11" s="192">
        <f t="shared" ref="J11:J43" si="2">D11*G11</f>
        <v>0</v>
      </c>
      <c r="K11" s="123"/>
      <c r="L11" s="92"/>
      <c r="M11" s="92"/>
      <c r="N11" s="92"/>
      <c r="O11" s="9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row>
    <row r="12" spans="1:1022" ht="38.25">
      <c r="A12" s="188" t="s">
        <v>20</v>
      </c>
      <c r="B12" s="185" t="s">
        <v>203</v>
      </c>
      <c r="C12" s="186" t="s">
        <v>5</v>
      </c>
      <c r="D12" s="337">
        <v>15</v>
      </c>
      <c r="E12" s="165"/>
      <c r="F12" s="341">
        <v>0.08</v>
      </c>
      <c r="G12" s="207"/>
      <c r="H12" s="191">
        <f t="shared" si="0"/>
        <v>0</v>
      </c>
      <c r="I12" s="192">
        <f t="shared" si="1"/>
        <v>0</v>
      </c>
      <c r="J12" s="192">
        <f t="shared" si="2"/>
        <v>0</v>
      </c>
      <c r="K12" s="76"/>
      <c r="L12" s="92"/>
      <c r="M12" s="92"/>
      <c r="N12" s="92"/>
      <c r="O12" s="9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row>
    <row r="13" spans="1:1022" ht="102">
      <c r="A13" s="188" t="s">
        <v>6</v>
      </c>
      <c r="B13" s="185" t="s">
        <v>204</v>
      </c>
      <c r="C13" s="189" t="s">
        <v>5</v>
      </c>
      <c r="D13" s="338">
        <v>5</v>
      </c>
      <c r="E13" s="165"/>
      <c r="F13" s="341">
        <v>0.08</v>
      </c>
      <c r="G13" s="207"/>
      <c r="H13" s="191">
        <f t="shared" si="0"/>
        <v>0</v>
      </c>
      <c r="I13" s="192">
        <f t="shared" si="1"/>
        <v>0</v>
      </c>
      <c r="J13" s="192">
        <f t="shared" si="2"/>
        <v>0</v>
      </c>
      <c r="K13" s="76"/>
      <c r="L13" s="92"/>
      <c r="M13" s="92"/>
      <c r="N13" s="92"/>
      <c r="O13" s="9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row>
    <row r="14" spans="1:1022" ht="102">
      <c r="A14" s="188" t="s">
        <v>7</v>
      </c>
      <c r="B14" s="185" t="s">
        <v>229</v>
      </c>
      <c r="C14" s="186" t="s">
        <v>5</v>
      </c>
      <c r="D14" s="337">
        <v>5</v>
      </c>
      <c r="E14" s="165"/>
      <c r="F14" s="341">
        <v>0.08</v>
      </c>
      <c r="G14" s="207"/>
      <c r="H14" s="191">
        <f t="shared" si="0"/>
        <v>0</v>
      </c>
      <c r="I14" s="192">
        <f t="shared" si="1"/>
        <v>0</v>
      </c>
      <c r="J14" s="192">
        <f t="shared" si="2"/>
        <v>0</v>
      </c>
      <c r="K14" s="76"/>
      <c r="L14" s="92"/>
      <c r="M14" s="92"/>
      <c r="N14" s="92"/>
      <c r="O14" s="9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row>
    <row r="15" spans="1:1022" ht="102">
      <c r="A15" s="188" t="s">
        <v>21</v>
      </c>
      <c r="B15" s="185" t="s">
        <v>228</v>
      </c>
      <c r="C15" s="189" t="s">
        <v>5</v>
      </c>
      <c r="D15" s="337">
        <v>5</v>
      </c>
      <c r="E15" s="165"/>
      <c r="F15" s="341">
        <v>0.08</v>
      </c>
      <c r="G15" s="207"/>
      <c r="H15" s="191">
        <f t="shared" si="0"/>
        <v>0</v>
      </c>
      <c r="I15" s="192">
        <f t="shared" si="1"/>
        <v>0</v>
      </c>
      <c r="J15" s="192">
        <f t="shared" si="2"/>
        <v>0</v>
      </c>
      <c r="K15" s="76"/>
      <c r="L15" s="92"/>
      <c r="M15" s="92"/>
      <c r="N15" s="92"/>
      <c r="O15" s="9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row>
    <row r="16" spans="1:1022" ht="76.5">
      <c r="A16" s="188" t="s">
        <v>9</v>
      </c>
      <c r="B16" s="185" t="s">
        <v>227</v>
      </c>
      <c r="C16" s="186" t="s">
        <v>5</v>
      </c>
      <c r="D16" s="337">
        <v>30</v>
      </c>
      <c r="E16" s="165"/>
      <c r="F16" s="341">
        <v>0.08</v>
      </c>
      <c r="G16" s="207"/>
      <c r="H16" s="191">
        <f t="shared" si="0"/>
        <v>0</v>
      </c>
      <c r="I16" s="192">
        <f t="shared" si="1"/>
        <v>0</v>
      </c>
      <c r="J16" s="192">
        <f t="shared" si="2"/>
        <v>0</v>
      </c>
      <c r="K16" s="76"/>
      <c r="L16" s="92"/>
      <c r="M16" s="92"/>
      <c r="N16" s="92"/>
      <c r="O16" s="9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row>
    <row r="17" spans="1:1022" ht="165.75">
      <c r="A17" s="188" t="s">
        <v>8</v>
      </c>
      <c r="B17" s="185" t="s">
        <v>226</v>
      </c>
      <c r="C17" s="189" t="s">
        <v>5</v>
      </c>
      <c r="D17" s="337">
        <v>100</v>
      </c>
      <c r="E17" s="165"/>
      <c r="F17" s="341">
        <v>0.08</v>
      </c>
      <c r="G17" s="207"/>
      <c r="H17" s="191">
        <f t="shared" si="0"/>
        <v>0</v>
      </c>
      <c r="I17" s="192">
        <f t="shared" si="1"/>
        <v>0</v>
      </c>
      <c r="J17" s="192">
        <f t="shared" si="2"/>
        <v>0</v>
      </c>
      <c r="K17" s="76"/>
      <c r="L17" s="92"/>
      <c r="M17" s="92"/>
      <c r="N17" s="92"/>
      <c r="O17" s="9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row>
    <row r="18" spans="1:1022" ht="63.75">
      <c r="A18" s="188" t="s">
        <v>62</v>
      </c>
      <c r="B18" s="185" t="s">
        <v>225</v>
      </c>
      <c r="C18" s="189" t="s">
        <v>5</v>
      </c>
      <c r="D18" s="337">
        <v>50</v>
      </c>
      <c r="E18" s="165"/>
      <c r="F18" s="341">
        <v>0.08</v>
      </c>
      <c r="G18" s="207"/>
      <c r="H18" s="191">
        <f t="shared" si="0"/>
        <v>0</v>
      </c>
      <c r="I18" s="192">
        <f t="shared" si="1"/>
        <v>0</v>
      </c>
      <c r="J18" s="192">
        <f t="shared" si="2"/>
        <v>0</v>
      </c>
      <c r="K18" s="76"/>
      <c r="L18" s="92"/>
      <c r="M18" s="92"/>
      <c r="N18" s="92"/>
      <c r="O18" s="9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row>
    <row r="19" spans="1:1022" ht="25.5">
      <c r="A19" s="188" t="s">
        <v>11</v>
      </c>
      <c r="B19" s="185" t="s">
        <v>224</v>
      </c>
      <c r="C19" s="189" t="s">
        <v>5</v>
      </c>
      <c r="D19" s="337">
        <v>50</v>
      </c>
      <c r="E19" s="165"/>
      <c r="F19" s="341">
        <v>0.08</v>
      </c>
      <c r="G19" s="207"/>
      <c r="H19" s="191">
        <f t="shared" si="0"/>
        <v>0</v>
      </c>
      <c r="I19" s="192">
        <f t="shared" si="1"/>
        <v>0</v>
      </c>
      <c r="J19" s="192">
        <f t="shared" si="2"/>
        <v>0</v>
      </c>
      <c r="K19" s="76"/>
      <c r="L19" s="92"/>
      <c r="M19" s="92"/>
      <c r="N19" s="92"/>
      <c r="O19" s="9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row>
    <row r="20" spans="1:1022" ht="76.5">
      <c r="A20" s="188" t="s">
        <v>61</v>
      </c>
      <c r="B20" s="185" t="s">
        <v>223</v>
      </c>
      <c r="C20" s="186" t="s">
        <v>5</v>
      </c>
      <c r="D20" s="337">
        <v>5</v>
      </c>
      <c r="E20" s="165"/>
      <c r="F20" s="341">
        <v>0.08</v>
      </c>
      <c r="G20" s="207"/>
      <c r="H20" s="191">
        <f t="shared" si="0"/>
        <v>0</v>
      </c>
      <c r="I20" s="192">
        <f t="shared" si="1"/>
        <v>0</v>
      </c>
      <c r="J20" s="192">
        <f t="shared" si="2"/>
        <v>0</v>
      </c>
      <c r="K20" s="76"/>
      <c r="L20" s="92"/>
      <c r="M20" s="92"/>
      <c r="N20" s="92"/>
      <c r="O20" s="9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row>
    <row r="21" spans="1:1022" ht="76.5">
      <c r="A21" s="188" t="s">
        <v>60</v>
      </c>
      <c r="B21" s="185" t="s">
        <v>222</v>
      </c>
      <c r="C21" s="186" t="s">
        <v>5</v>
      </c>
      <c r="D21" s="337">
        <v>40</v>
      </c>
      <c r="E21" s="165"/>
      <c r="F21" s="341">
        <v>0.08</v>
      </c>
      <c r="G21" s="207"/>
      <c r="H21" s="191">
        <f t="shared" si="0"/>
        <v>0</v>
      </c>
      <c r="I21" s="192">
        <f t="shared" si="1"/>
        <v>0</v>
      </c>
      <c r="J21" s="192">
        <f t="shared" si="2"/>
        <v>0</v>
      </c>
      <c r="K21" s="76"/>
      <c r="L21" s="92"/>
      <c r="M21" s="92"/>
      <c r="N21" s="92"/>
      <c r="O21" s="9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row>
    <row r="22" spans="1:1022" ht="76.5">
      <c r="A22" s="188" t="s">
        <v>59</v>
      </c>
      <c r="B22" s="185" t="s">
        <v>221</v>
      </c>
      <c r="C22" s="186" t="s">
        <v>5</v>
      </c>
      <c r="D22" s="337">
        <v>20</v>
      </c>
      <c r="E22" s="165"/>
      <c r="F22" s="341">
        <v>0.08</v>
      </c>
      <c r="G22" s="207"/>
      <c r="H22" s="191">
        <f t="shared" si="0"/>
        <v>0</v>
      </c>
      <c r="I22" s="192">
        <f t="shared" si="1"/>
        <v>0</v>
      </c>
      <c r="J22" s="192">
        <f t="shared" si="2"/>
        <v>0</v>
      </c>
      <c r="K22" s="76"/>
      <c r="L22" s="92"/>
      <c r="M22" s="92"/>
      <c r="N22" s="92"/>
      <c r="O22" s="9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row>
    <row r="23" spans="1:1022" ht="102">
      <c r="A23" s="188" t="s">
        <v>58</v>
      </c>
      <c r="B23" s="185" t="s">
        <v>220</v>
      </c>
      <c r="C23" s="186" t="s">
        <v>5</v>
      </c>
      <c r="D23" s="339">
        <v>5</v>
      </c>
      <c r="E23" s="165"/>
      <c r="F23" s="341">
        <v>0.08</v>
      </c>
      <c r="G23" s="207"/>
      <c r="H23" s="191">
        <f t="shared" si="0"/>
        <v>0</v>
      </c>
      <c r="I23" s="192">
        <f t="shared" si="1"/>
        <v>0</v>
      </c>
      <c r="J23" s="192">
        <f t="shared" si="2"/>
        <v>0</v>
      </c>
      <c r="K23" s="76"/>
      <c r="L23" s="92"/>
      <c r="M23" s="92"/>
      <c r="N23" s="92"/>
      <c r="O23" s="9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row>
    <row r="24" spans="1:1022" ht="102">
      <c r="A24" s="188" t="s">
        <v>57</v>
      </c>
      <c r="B24" s="185" t="s">
        <v>219</v>
      </c>
      <c r="C24" s="186" t="s">
        <v>5</v>
      </c>
      <c r="D24" s="337">
        <v>3</v>
      </c>
      <c r="E24" s="165"/>
      <c r="F24" s="341">
        <v>0.08</v>
      </c>
      <c r="G24" s="207"/>
      <c r="H24" s="191">
        <f t="shared" si="0"/>
        <v>0</v>
      </c>
      <c r="I24" s="192">
        <f t="shared" si="1"/>
        <v>0</v>
      </c>
      <c r="J24" s="192">
        <f t="shared" si="2"/>
        <v>0</v>
      </c>
      <c r="K24" s="76"/>
      <c r="L24" s="92"/>
      <c r="M24" s="92"/>
      <c r="N24" s="92"/>
      <c r="O24" s="9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row>
    <row r="25" spans="1:1022" ht="76.5">
      <c r="A25" s="188" t="s">
        <v>33</v>
      </c>
      <c r="B25" s="185" t="s">
        <v>218</v>
      </c>
      <c r="C25" s="186" t="s">
        <v>5</v>
      </c>
      <c r="D25" s="337">
        <v>10</v>
      </c>
      <c r="E25" s="165"/>
      <c r="F25" s="341">
        <v>0.08</v>
      </c>
      <c r="G25" s="207"/>
      <c r="H25" s="191">
        <f t="shared" si="0"/>
        <v>0</v>
      </c>
      <c r="I25" s="192">
        <f t="shared" si="1"/>
        <v>0</v>
      </c>
      <c r="J25" s="192">
        <f t="shared" si="2"/>
        <v>0</v>
      </c>
      <c r="K25" s="76"/>
      <c r="L25" s="92"/>
      <c r="M25" s="92"/>
      <c r="N25" s="92"/>
      <c r="O25" s="9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row>
    <row r="26" spans="1:1022" ht="25.5">
      <c r="A26" s="188" t="s">
        <v>56</v>
      </c>
      <c r="B26" s="185" t="s">
        <v>217</v>
      </c>
      <c r="C26" s="186" t="s">
        <v>5</v>
      </c>
      <c r="D26" s="337">
        <v>20</v>
      </c>
      <c r="E26" s="165"/>
      <c r="F26" s="341">
        <v>0.08</v>
      </c>
      <c r="G26" s="207"/>
      <c r="H26" s="191">
        <f t="shared" si="0"/>
        <v>0</v>
      </c>
      <c r="I26" s="192">
        <f t="shared" si="1"/>
        <v>0</v>
      </c>
      <c r="J26" s="192">
        <f t="shared" si="2"/>
        <v>0</v>
      </c>
      <c r="K26" s="76"/>
      <c r="L26" s="92"/>
      <c r="M26" s="92"/>
      <c r="N26" s="92"/>
      <c r="O26" s="9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row>
    <row r="27" spans="1:1022" ht="51">
      <c r="A27" s="188" t="s">
        <v>43</v>
      </c>
      <c r="B27" s="185" t="s">
        <v>216</v>
      </c>
      <c r="C27" s="186" t="s">
        <v>5</v>
      </c>
      <c r="D27" s="337">
        <v>10</v>
      </c>
      <c r="E27" s="165"/>
      <c r="F27" s="341">
        <v>0.08</v>
      </c>
      <c r="G27" s="207"/>
      <c r="H27" s="191">
        <f t="shared" si="0"/>
        <v>0</v>
      </c>
      <c r="I27" s="192">
        <f t="shared" si="1"/>
        <v>0</v>
      </c>
      <c r="J27" s="192">
        <f t="shared" si="2"/>
        <v>0</v>
      </c>
      <c r="K27" s="76"/>
      <c r="L27" s="92"/>
      <c r="M27" s="92"/>
      <c r="N27" s="92"/>
      <c r="O27" s="9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row>
    <row r="28" spans="1:1022" ht="23.25" customHeight="1">
      <c r="A28" s="188" t="s">
        <v>44</v>
      </c>
      <c r="B28" s="185" t="s">
        <v>215</v>
      </c>
      <c r="C28" s="186" t="s">
        <v>5</v>
      </c>
      <c r="D28" s="337">
        <v>30</v>
      </c>
      <c r="E28" s="165"/>
      <c r="F28" s="341">
        <v>0.08</v>
      </c>
      <c r="G28" s="207"/>
      <c r="H28" s="191">
        <f t="shared" si="0"/>
        <v>0</v>
      </c>
      <c r="I28" s="192">
        <f t="shared" si="1"/>
        <v>0</v>
      </c>
      <c r="J28" s="192">
        <f t="shared" si="2"/>
        <v>0</v>
      </c>
      <c r="K28" s="76"/>
      <c r="L28" s="92"/>
      <c r="M28" s="92"/>
      <c r="N28" s="92"/>
      <c r="O28" s="9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row>
    <row r="29" spans="1:1022" ht="38.25">
      <c r="A29" s="188" t="s">
        <v>45</v>
      </c>
      <c r="B29" s="185" t="s">
        <v>214</v>
      </c>
      <c r="C29" s="190" t="s">
        <v>5</v>
      </c>
      <c r="D29" s="337">
        <v>50</v>
      </c>
      <c r="E29" s="165"/>
      <c r="F29" s="341">
        <v>0.08</v>
      </c>
      <c r="G29" s="207"/>
      <c r="H29" s="191">
        <f t="shared" si="0"/>
        <v>0</v>
      </c>
      <c r="I29" s="192">
        <f t="shared" si="1"/>
        <v>0</v>
      </c>
      <c r="J29" s="192">
        <f t="shared" si="2"/>
        <v>0</v>
      </c>
      <c r="K29" s="76"/>
      <c r="L29" s="92"/>
      <c r="M29" s="92"/>
      <c r="N29" s="92"/>
      <c r="O29" s="9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row>
    <row r="30" spans="1:1022" ht="89.25">
      <c r="A30" s="188" t="s">
        <v>46</v>
      </c>
      <c r="B30" s="185" t="s">
        <v>213</v>
      </c>
      <c r="C30" s="186" t="s">
        <v>5</v>
      </c>
      <c r="D30" s="337">
        <v>20</v>
      </c>
      <c r="E30" s="165"/>
      <c r="F30" s="341">
        <v>0.08</v>
      </c>
      <c r="G30" s="207"/>
      <c r="H30" s="191">
        <f t="shared" si="0"/>
        <v>0</v>
      </c>
      <c r="I30" s="192">
        <f t="shared" si="1"/>
        <v>0</v>
      </c>
      <c r="J30" s="192">
        <f t="shared" si="2"/>
        <v>0</v>
      </c>
      <c r="K30" s="76"/>
      <c r="L30" s="92"/>
      <c r="M30" s="92"/>
      <c r="N30" s="92"/>
      <c r="O30" s="9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row>
    <row r="31" spans="1:1022" ht="142.5" customHeight="1">
      <c r="A31" s="188" t="s">
        <v>47</v>
      </c>
      <c r="B31" s="185" t="s">
        <v>212</v>
      </c>
      <c r="C31" s="186" t="s">
        <v>5</v>
      </c>
      <c r="D31" s="337">
        <v>1</v>
      </c>
      <c r="E31" s="165"/>
      <c r="F31" s="341">
        <v>0.08</v>
      </c>
      <c r="G31" s="207"/>
      <c r="H31" s="191">
        <f t="shared" si="0"/>
        <v>0</v>
      </c>
      <c r="I31" s="192">
        <f t="shared" si="1"/>
        <v>0</v>
      </c>
      <c r="J31" s="192">
        <f t="shared" si="2"/>
        <v>0</v>
      </c>
      <c r="K31" s="76"/>
      <c r="L31" s="92"/>
      <c r="M31" s="92"/>
      <c r="N31" s="92"/>
      <c r="O31" s="9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row>
    <row r="32" spans="1:1022" ht="114.75">
      <c r="A32" s="188" t="s">
        <v>48</v>
      </c>
      <c r="B32" s="185" t="s">
        <v>211</v>
      </c>
      <c r="C32" s="186" t="s">
        <v>5</v>
      </c>
      <c r="D32" s="337">
        <v>10</v>
      </c>
      <c r="E32" s="165"/>
      <c r="F32" s="341">
        <v>0.08</v>
      </c>
      <c r="G32" s="207"/>
      <c r="H32" s="191">
        <f t="shared" si="0"/>
        <v>0</v>
      </c>
      <c r="I32" s="192">
        <f t="shared" si="1"/>
        <v>0</v>
      </c>
      <c r="J32" s="192">
        <f t="shared" si="2"/>
        <v>0</v>
      </c>
      <c r="K32" s="76"/>
      <c r="L32" s="92"/>
      <c r="M32" s="92"/>
      <c r="N32" s="92"/>
      <c r="O32" s="9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row>
    <row r="33" spans="1:1022" ht="114.75">
      <c r="A33" s="188" t="s">
        <v>49</v>
      </c>
      <c r="B33" s="185" t="s">
        <v>210</v>
      </c>
      <c r="C33" s="186" t="s">
        <v>5</v>
      </c>
      <c r="D33" s="337">
        <v>5</v>
      </c>
      <c r="E33" s="165"/>
      <c r="F33" s="341">
        <v>0.08</v>
      </c>
      <c r="G33" s="207"/>
      <c r="H33" s="191">
        <f t="shared" si="0"/>
        <v>0</v>
      </c>
      <c r="I33" s="192">
        <f t="shared" si="1"/>
        <v>0</v>
      </c>
      <c r="J33" s="192">
        <f t="shared" si="2"/>
        <v>0</v>
      </c>
      <c r="K33" s="76"/>
      <c r="L33" s="92"/>
      <c r="M33" s="92"/>
      <c r="N33" s="92"/>
      <c r="O33" s="9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row>
    <row r="34" spans="1:1022" ht="38.25">
      <c r="A34" s="188" t="s">
        <v>50</v>
      </c>
      <c r="B34" s="185" t="s">
        <v>209</v>
      </c>
      <c r="C34" s="186" t="s">
        <v>5</v>
      </c>
      <c r="D34" s="337">
        <v>2</v>
      </c>
      <c r="E34" s="165"/>
      <c r="F34" s="341">
        <v>0.08</v>
      </c>
      <c r="G34" s="207"/>
      <c r="H34" s="191">
        <f t="shared" si="0"/>
        <v>0</v>
      </c>
      <c r="I34" s="192">
        <f t="shared" si="1"/>
        <v>0</v>
      </c>
      <c r="J34" s="192">
        <f t="shared" si="2"/>
        <v>0</v>
      </c>
      <c r="K34" s="124"/>
      <c r="L34" s="120"/>
      <c r="M34" s="120"/>
      <c r="N34" s="120"/>
      <c r="O34" s="120"/>
    </row>
    <row r="35" spans="1:1022" ht="38.25">
      <c r="A35" s="188" t="s">
        <v>55</v>
      </c>
      <c r="B35" s="185" t="s">
        <v>208</v>
      </c>
      <c r="C35" s="189" t="s">
        <v>5</v>
      </c>
      <c r="D35" s="338">
        <v>1</v>
      </c>
      <c r="E35" s="165"/>
      <c r="F35" s="341">
        <v>0.08</v>
      </c>
      <c r="G35" s="207"/>
      <c r="H35" s="191">
        <f t="shared" si="0"/>
        <v>0</v>
      </c>
      <c r="I35" s="192">
        <f t="shared" si="1"/>
        <v>0</v>
      </c>
      <c r="J35" s="192">
        <f t="shared" si="2"/>
        <v>0</v>
      </c>
      <c r="K35" s="124"/>
      <c r="L35" s="120"/>
      <c r="M35" s="120"/>
      <c r="N35" s="120"/>
      <c r="O35" s="120"/>
    </row>
    <row r="36" spans="1:1022">
      <c r="A36" s="184" t="s">
        <v>54</v>
      </c>
      <c r="B36" s="185" t="s">
        <v>35</v>
      </c>
      <c r="C36" s="189" t="s">
        <v>5</v>
      </c>
      <c r="D36" s="337">
        <v>2</v>
      </c>
      <c r="E36" s="165"/>
      <c r="F36" s="341">
        <v>0.08</v>
      </c>
      <c r="G36" s="207"/>
      <c r="H36" s="191">
        <f t="shared" si="0"/>
        <v>0</v>
      </c>
      <c r="I36" s="192">
        <f t="shared" si="1"/>
        <v>0</v>
      </c>
      <c r="J36" s="192">
        <f t="shared" si="2"/>
        <v>0</v>
      </c>
      <c r="K36" s="124"/>
      <c r="L36" s="120"/>
      <c r="M36" s="120"/>
      <c r="N36" s="120"/>
      <c r="O36" s="120"/>
    </row>
    <row r="37" spans="1:1022" ht="23.25" customHeight="1">
      <c r="A37" s="184" t="s">
        <v>53</v>
      </c>
      <c r="B37" s="185" t="s">
        <v>207</v>
      </c>
      <c r="C37" s="189" t="s">
        <v>5</v>
      </c>
      <c r="D37" s="337">
        <v>1</v>
      </c>
      <c r="E37" s="165"/>
      <c r="F37" s="341">
        <v>0.08</v>
      </c>
      <c r="G37" s="207"/>
      <c r="H37" s="191">
        <f t="shared" si="0"/>
        <v>0</v>
      </c>
      <c r="I37" s="192">
        <f t="shared" si="1"/>
        <v>0</v>
      </c>
      <c r="J37" s="192">
        <f t="shared" si="2"/>
        <v>0</v>
      </c>
      <c r="K37" s="124"/>
      <c r="L37" s="120"/>
      <c r="M37" s="120"/>
      <c r="N37" s="120"/>
      <c r="O37" s="120"/>
    </row>
    <row r="38" spans="1:1022">
      <c r="A38" s="184" t="s">
        <v>52</v>
      </c>
      <c r="B38" s="185" t="s">
        <v>78</v>
      </c>
      <c r="C38" s="189" t="s">
        <v>5</v>
      </c>
      <c r="D38" s="337">
        <v>1</v>
      </c>
      <c r="E38" s="165"/>
      <c r="F38" s="341">
        <v>0.08</v>
      </c>
      <c r="G38" s="207"/>
      <c r="H38" s="191">
        <f t="shared" si="0"/>
        <v>0</v>
      </c>
      <c r="I38" s="192">
        <f t="shared" si="1"/>
        <v>0</v>
      </c>
      <c r="J38" s="192">
        <f t="shared" si="2"/>
        <v>0</v>
      </c>
      <c r="K38" s="124"/>
      <c r="L38" s="120"/>
      <c r="M38" s="120"/>
      <c r="N38" s="120"/>
      <c r="O38" s="120"/>
    </row>
    <row r="39" spans="1:1022" ht="25.5">
      <c r="A39" s="184" t="s">
        <v>51</v>
      </c>
      <c r="B39" s="185" t="s">
        <v>17</v>
      </c>
      <c r="C39" s="190" t="s">
        <v>5</v>
      </c>
      <c r="D39" s="337">
        <v>3</v>
      </c>
      <c r="E39" s="165"/>
      <c r="F39" s="341">
        <v>0.08</v>
      </c>
      <c r="G39" s="207"/>
      <c r="H39" s="191">
        <f t="shared" si="0"/>
        <v>0</v>
      </c>
      <c r="I39" s="192">
        <f t="shared" si="1"/>
        <v>0</v>
      </c>
      <c r="J39" s="192">
        <f t="shared" si="2"/>
        <v>0</v>
      </c>
      <c r="K39" s="124"/>
      <c r="L39" s="120"/>
      <c r="M39" s="120"/>
      <c r="N39" s="120"/>
      <c r="O39" s="120"/>
    </row>
    <row r="40" spans="1:1022" ht="25.5">
      <c r="A40" s="184" t="s">
        <v>73</v>
      </c>
      <c r="B40" s="185" t="s">
        <v>206</v>
      </c>
      <c r="C40" s="190" t="s">
        <v>5</v>
      </c>
      <c r="D40" s="337">
        <v>300</v>
      </c>
      <c r="E40" s="165"/>
      <c r="F40" s="341">
        <v>0.08</v>
      </c>
      <c r="G40" s="207"/>
      <c r="H40" s="191">
        <f t="shared" si="0"/>
        <v>0</v>
      </c>
      <c r="I40" s="192">
        <f t="shared" si="1"/>
        <v>0</v>
      </c>
      <c r="J40" s="192">
        <f t="shared" si="2"/>
        <v>0</v>
      </c>
      <c r="K40" s="124"/>
      <c r="L40" s="120"/>
      <c r="M40" s="120"/>
      <c r="N40" s="120"/>
      <c r="O40" s="120"/>
    </row>
    <row r="41" spans="1:1022" ht="63.75">
      <c r="A41" s="184" t="s">
        <v>72</v>
      </c>
      <c r="B41" s="185" t="s">
        <v>205</v>
      </c>
      <c r="C41" s="190" t="s">
        <v>12</v>
      </c>
      <c r="D41" s="337">
        <v>100</v>
      </c>
      <c r="E41" s="165"/>
      <c r="F41" s="341">
        <v>0.08</v>
      </c>
      <c r="G41" s="207"/>
      <c r="H41" s="191">
        <f t="shared" si="0"/>
        <v>0</v>
      </c>
      <c r="I41" s="192">
        <f t="shared" si="1"/>
        <v>0</v>
      </c>
      <c r="J41" s="192">
        <f t="shared" si="2"/>
        <v>0</v>
      </c>
      <c r="K41" s="124"/>
      <c r="L41" s="120"/>
      <c r="M41" s="120"/>
      <c r="N41" s="120"/>
      <c r="O41" s="120"/>
    </row>
    <row r="42" spans="1:1022">
      <c r="A42" s="184" t="s">
        <v>71</v>
      </c>
      <c r="B42" s="185" t="s">
        <v>257</v>
      </c>
      <c r="C42" s="190" t="s">
        <v>5</v>
      </c>
      <c r="D42" s="337">
        <v>25</v>
      </c>
      <c r="E42" s="165"/>
      <c r="F42" s="341">
        <v>0.08</v>
      </c>
      <c r="G42" s="207"/>
      <c r="H42" s="191">
        <f t="shared" si="0"/>
        <v>0</v>
      </c>
      <c r="I42" s="192">
        <f t="shared" si="1"/>
        <v>0</v>
      </c>
      <c r="J42" s="192">
        <f t="shared" si="2"/>
        <v>0</v>
      </c>
      <c r="K42" s="124"/>
      <c r="L42" s="120"/>
      <c r="M42" s="120"/>
      <c r="N42" s="120"/>
      <c r="O42" s="120"/>
    </row>
    <row r="43" spans="1:1022">
      <c r="A43" s="193" t="s">
        <v>70</v>
      </c>
      <c r="B43" s="194" t="s">
        <v>77</v>
      </c>
      <c r="C43" s="195" t="s">
        <v>5</v>
      </c>
      <c r="D43" s="340">
        <v>100</v>
      </c>
      <c r="E43" s="176"/>
      <c r="F43" s="342">
        <v>0.08</v>
      </c>
      <c r="G43" s="208"/>
      <c r="H43" s="196">
        <f t="shared" si="0"/>
        <v>0</v>
      </c>
      <c r="I43" s="192">
        <f t="shared" si="1"/>
        <v>0</v>
      </c>
      <c r="J43" s="197">
        <f t="shared" si="2"/>
        <v>0</v>
      </c>
      <c r="K43" s="124"/>
      <c r="L43" s="120"/>
      <c r="M43" s="120"/>
      <c r="N43" s="120"/>
      <c r="O43" s="120"/>
    </row>
    <row r="44" spans="1:1022" ht="14.25" customHeight="1">
      <c r="A44" s="405" t="s">
        <v>13</v>
      </c>
      <c r="B44" s="405"/>
      <c r="C44" s="405"/>
      <c r="D44" s="405"/>
      <c r="E44" s="405"/>
      <c r="F44" s="169"/>
      <c r="G44" s="172"/>
      <c r="H44" s="172">
        <f>SUM(H10:H43)</f>
        <v>0</v>
      </c>
      <c r="I44" s="172">
        <f>SUM(I10:I43)</f>
        <v>0</v>
      </c>
      <c r="J44" s="209">
        <f>SUM(J10:J43)</f>
        <v>0</v>
      </c>
      <c r="IU44"/>
    </row>
    <row r="46" spans="1:1022">
      <c r="B46" s="55"/>
      <c r="C46" s="55"/>
      <c r="D46" s="413" t="s">
        <v>134</v>
      </c>
      <c r="E46" s="413"/>
      <c r="F46" s="413"/>
      <c r="G46" s="413"/>
    </row>
    <row r="47" spans="1:1022">
      <c r="B47" s="226" t="s">
        <v>150</v>
      </c>
      <c r="C47" s="55"/>
      <c r="D47" s="392"/>
      <c r="E47" s="392"/>
      <c r="F47" s="392"/>
      <c r="G47" s="392"/>
    </row>
    <row r="48" spans="1:1022">
      <c r="B48" s="1"/>
      <c r="C48" s="1"/>
      <c r="D48" s="392"/>
      <c r="E48" s="392"/>
      <c r="F48" s="392"/>
      <c r="G48" s="392"/>
    </row>
  </sheetData>
  <mergeCells count="6">
    <mergeCell ref="D46:G48"/>
    <mergeCell ref="A44:E44"/>
    <mergeCell ref="A4:J4"/>
    <mergeCell ref="K6:O6"/>
    <mergeCell ref="K7:L7"/>
    <mergeCell ref="K8:L8"/>
  </mergeCells>
  <printOptions horizontalCentered="1"/>
  <pageMargins left="0.19645669291338602" right="0.19645669291338602" top="0.68897637795275601" bottom="0.56535433070866103" header="0.39370078740157505" footer="0.27007874015748007"/>
  <pageSetup paperSize="9" scale="52" fitToWidth="0" fitToHeight="0" pageOrder="overThenDown" orientation="landscape"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22"/>
  <sheetViews>
    <sheetView showGridLines="0" view="pageBreakPreview" topLeftCell="C17" zoomScaleNormal="70" zoomScaleSheetLayoutView="100" workbookViewId="0">
      <selection activeCell="J23" sqref="J23"/>
    </sheetView>
  </sheetViews>
  <sheetFormatPr defaultRowHeight="14.25"/>
  <cols>
    <col min="1" max="1" width="5.75" style="17" customWidth="1"/>
    <col min="2" max="2" width="42.25" style="17" customWidth="1"/>
    <col min="3" max="3" width="10.25" style="17" customWidth="1"/>
    <col min="4" max="4" width="11.875" style="17" customWidth="1"/>
    <col min="5" max="5" width="15.625" style="17" customWidth="1"/>
    <col min="6" max="6" width="22.75" style="17" customWidth="1"/>
    <col min="7" max="7" width="12.625" style="17" customWidth="1"/>
    <col min="8" max="8" width="14.25" style="17" customWidth="1"/>
    <col min="9" max="9" width="23" style="17" customWidth="1"/>
    <col min="10" max="10" width="14.375" style="17" customWidth="1"/>
    <col min="11" max="11" width="21.25" style="17" customWidth="1"/>
    <col min="12" max="12" width="8.5" style="17" customWidth="1"/>
    <col min="13" max="13" width="21.25" style="17" customWidth="1"/>
    <col min="14" max="14" width="13.375" style="17" customWidth="1"/>
    <col min="15" max="15" width="13" style="17" customWidth="1"/>
    <col min="16" max="257" width="8.5" style="17" customWidth="1"/>
    <col min="258" max="1024" width="8.5" customWidth="1"/>
    <col min="1025" max="1025" width="9" customWidth="1"/>
  </cols>
  <sheetData>
    <row r="1" spans="1:15" s="40" customFormat="1">
      <c r="A1" s="37"/>
      <c r="B1" s="38"/>
      <c r="C1" s="37"/>
      <c r="D1" s="39"/>
      <c r="E1" s="39"/>
      <c r="F1" s="39"/>
      <c r="G1" s="99"/>
      <c r="H1" s="99"/>
      <c r="I1" s="99"/>
      <c r="K1" s="39"/>
      <c r="L1" s="39"/>
      <c r="M1" s="39"/>
      <c r="N1" s="39"/>
    </row>
    <row r="2" spans="1:15" s="40" customFormat="1" ht="24" customHeight="1">
      <c r="A2" s="37"/>
      <c r="B2" s="39"/>
      <c r="C2" s="41"/>
      <c r="D2" s="39"/>
      <c r="E2" s="39"/>
      <c r="F2" s="39"/>
      <c r="G2" s="99"/>
      <c r="H2" s="99"/>
      <c r="I2" s="99"/>
      <c r="J2" s="43" t="s">
        <v>14</v>
      </c>
      <c r="K2" s="39"/>
      <c r="L2" s="39"/>
      <c r="M2" s="39"/>
      <c r="N2" s="39"/>
    </row>
    <row r="3" spans="1:15" s="40" customFormat="1" ht="26.25" customHeight="1">
      <c r="C3" s="44"/>
      <c r="D3" s="43"/>
      <c r="E3" s="43"/>
      <c r="F3" s="43"/>
      <c r="G3" s="100"/>
      <c r="H3" s="100"/>
      <c r="I3" s="100"/>
      <c r="K3" s="42"/>
      <c r="L3" s="42"/>
      <c r="M3" s="42"/>
      <c r="N3" s="42"/>
    </row>
    <row r="4" spans="1:15" s="46" customFormat="1" ht="68.25" customHeight="1">
      <c r="A4" s="395" t="s">
        <v>32</v>
      </c>
      <c r="B4" s="395"/>
      <c r="C4" s="395"/>
      <c r="D4" s="395"/>
      <c r="E4" s="395"/>
      <c r="F4" s="395"/>
      <c r="G4" s="395"/>
      <c r="H4" s="395"/>
      <c r="I4" s="395"/>
      <c r="J4" s="395"/>
      <c r="K4" s="80"/>
      <c r="L4" s="45"/>
      <c r="M4" s="45"/>
      <c r="N4" s="45"/>
    </row>
    <row r="5" spans="1:15" s="55" customFormat="1" ht="15" customHeight="1">
      <c r="B5" s="81" t="s">
        <v>23</v>
      </c>
      <c r="C5" s="81"/>
      <c r="D5" s="81"/>
      <c r="E5" s="81"/>
      <c r="F5" s="81"/>
      <c r="G5" s="101"/>
      <c r="H5" s="101"/>
      <c r="I5" s="101"/>
      <c r="J5" s="84"/>
      <c r="K5" s="4"/>
    </row>
    <row r="6" spans="1:15" s="55" customFormat="1" ht="35.25" customHeight="1">
      <c r="B6" s="86" t="s">
        <v>97</v>
      </c>
      <c r="C6" s="118"/>
      <c r="D6" s="118"/>
      <c r="E6" s="118"/>
      <c r="F6" s="118"/>
      <c r="G6" s="118"/>
      <c r="H6" s="118"/>
      <c r="I6" s="118"/>
      <c r="J6" s="118"/>
      <c r="K6" s="420" t="s">
        <v>0</v>
      </c>
      <c r="L6" s="421"/>
      <c r="M6" s="421"/>
      <c r="N6" s="421"/>
      <c r="O6" s="422"/>
    </row>
    <row r="7" spans="1:15" s="55" customFormat="1" ht="54" customHeight="1">
      <c r="A7" s="5" t="s">
        <v>16</v>
      </c>
      <c r="B7" s="5" t="s">
        <v>1</v>
      </c>
      <c r="C7" s="115" t="s">
        <v>111</v>
      </c>
      <c r="D7" s="115" t="s">
        <v>2</v>
      </c>
      <c r="E7" s="116" t="s">
        <v>87</v>
      </c>
      <c r="F7" s="115" t="s">
        <v>88</v>
      </c>
      <c r="G7" s="116" t="s">
        <v>3</v>
      </c>
      <c r="H7" s="116" t="s">
        <v>89</v>
      </c>
      <c r="I7" s="116" t="s">
        <v>90</v>
      </c>
      <c r="J7" s="115" t="s">
        <v>91</v>
      </c>
      <c r="K7" s="431" t="s">
        <v>110</v>
      </c>
      <c r="L7" s="432"/>
      <c r="M7" s="128" t="s">
        <v>113</v>
      </c>
      <c r="N7" s="128" t="s">
        <v>112</v>
      </c>
      <c r="O7" s="128" t="s">
        <v>4</v>
      </c>
    </row>
    <row r="8" spans="1:15" s="55" customFormat="1" ht="16.5" customHeight="1">
      <c r="A8" s="5">
        <v>1</v>
      </c>
      <c r="B8" s="5">
        <v>2</v>
      </c>
      <c r="C8" s="5">
        <v>3</v>
      </c>
      <c r="D8" s="5">
        <v>4</v>
      </c>
      <c r="E8" s="5">
        <v>5</v>
      </c>
      <c r="F8" s="5">
        <v>6</v>
      </c>
      <c r="G8" s="102">
        <v>7</v>
      </c>
      <c r="H8" s="102">
        <v>8</v>
      </c>
      <c r="I8" s="102">
        <v>9</v>
      </c>
      <c r="J8" s="5">
        <v>10</v>
      </c>
      <c r="K8" s="425">
        <v>11</v>
      </c>
      <c r="L8" s="426"/>
      <c r="M8" s="82">
        <v>12</v>
      </c>
      <c r="N8" s="7">
        <v>13</v>
      </c>
      <c r="O8" s="82">
        <v>14</v>
      </c>
    </row>
    <row r="9" spans="1:15" s="55" customFormat="1" ht="5.25" customHeight="1">
      <c r="A9" s="79"/>
      <c r="B9" s="79"/>
      <c r="C9" s="79"/>
      <c r="D9" s="79"/>
      <c r="E9" s="90"/>
      <c r="F9" s="90"/>
      <c r="G9" s="79"/>
      <c r="H9" s="79"/>
      <c r="I9" s="79"/>
      <c r="J9" s="79"/>
      <c r="K9" s="79"/>
      <c r="L9" s="90"/>
      <c r="M9" s="90"/>
      <c r="N9" s="90"/>
      <c r="O9" s="90"/>
    </row>
    <row r="10" spans="1:15" s="2" customFormat="1" ht="111" customHeight="1">
      <c r="A10" s="9" t="s">
        <v>18</v>
      </c>
      <c r="B10" s="9" t="s">
        <v>155</v>
      </c>
      <c r="C10" s="18" t="s">
        <v>5</v>
      </c>
      <c r="D10" s="18">
        <v>10</v>
      </c>
      <c r="E10" s="11"/>
      <c r="F10" s="343">
        <v>0.08</v>
      </c>
      <c r="G10" s="162"/>
      <c r="H10" s="162">
        <f>E10*D10</f>
        <v>0</v>
      </c>
      <c r="I10" s="162">
        <f>J10-H10</f>
        <v>0</v>
      </c>
      <c r="J10" s="162">
        <f>G10*D10</f>
        <v>0</v>
      </c>
      <c r="K10" s="112"/>
      <c r="L10" s="92"/>
      <c r="M10" s="92"/>
      <c r="N10" s="92"/>
      <c r="O10" s="92"/>
    </row>
    <row r="11" spans="1:15" s="2" customFormat="1" ht="75" customHeight="1">
      <c r="A11" s="9" t="s">
        <v>19</v>
      </c>
      <c r="B11" s="22" t="s">
        <v>156</v>
      </c>
      <c r="C11" s="23" t="s">
        <v>5</v>
      </c>
      <c r="D11" s="23">
        <v>50</v>
      </c>
      <c r="E11" s="11"/>
      <c r="F11" s="343">
        <v>0.08</v>
      </c>
      <c r="G11" s="162"/>
      <c r="H11" s="162">
        <f t="shared" ref="H11:H17" si="0">E11*D11</f>
        <v>0</v>
      </c>
      <c r="I11" s="162">
        <f t="shared" ref="I11:I17" si="1">J11-H11</f>
        <v>0</v>
      </c>
      <c r="J11" s="162">
        <f t="shared" ref="J11:J17" si="2">G11*D11</f>
        <v>0</v>
      </c>
      <c r="K11" s="112"/>
      <c r="L11" s="92"/>
      <c r="M11" s="92"/>
      <c r="N11" s="92"/>
      <c r="O11" s="92"/>
    </row>
    <row r="12" spans="1:15" s="2" customFormat="1" ht="54.75" customHeight="1">
      <c r="A12" s="9" t="s">
        <v>20</v>
      </c>
      <c r="B12" s="22" t="s">
        <v>157</v>
      </c>
      <c r="C12" s="23" t="s">
        <v>5</v>
      </c>
      <c r="D12" s="23">
        <v>50</v>
      </c>
      <c r="E12" s="11"/>
      <c r="F12" s="343">
        <v>0.08</v>
      </c>
      <c r="G12" s="162"/>
      <c r="H12" s="162">
        <f t="shared" si="0"/>
        <v>0</v>
      </c>
      <c r="I12" s="162">
        <f t="shared" si="1"/>
        <v>0</v>
      </c>
      <c r="J12" s="162">
        <f t="shared" si="2"/>
        <v>0</v>
      </c>
      <c r="K12" s="112"/>
      <c r="L12" s="92"/>
      <c r="M12" s="92"/>
      <c r="N12" s="92"/>
      <c r="O12" s="92"/>
    </row>
    <row r="13" spans="1:15" s="2" customFormat="1" ht="72" customHeight="1">
      <c r="A13" s="9" t="s">
        <v>6</v>
      </c>
      <c r="B13" s="9" t="s">
        <v>158</v>
      </c>
      <c r="C13" s="18" t="s">
        <v>5</v>
      </c>
      <c r="D13" s="18">
        <v>10</v>
      </c>
      <c r="E13" s="11"/>
      <c r="F13" s="343">
        <v>0.08</v>
      </c>
      <c r="G13" s="162"/>
      <c r="H13" s="162">
        <f t="shared" si="0"/>
        <v>0</v>
      </c>
      <c r="I13" s="162">
        <f t="shared" si="1"/>
        <v>0</v>
      </c>
      <c r="J13" s="162">
        <f t="shared" si="2"/>
        <v>0</v>
      </c>
      <c r="K13" s="112"/>
      <c r="L13" s="92"/>
      <c r="M13" s="92"/>
      <c r="N13" s="92"/>
      <c r="O13" s="92"/>
    </row>
    <row r="14" spans="1:15" s="2" customFormat="1" ht="127.5" customHeight="1">
      <c r="A14" s="9" t="s">
        <v>7</v>
      </c>
      <c r="B14" s="9" t="s">
        <v>159</v>
      </c>
      <c r="C14" s="18" t="s">
        <v>5</v>
      </c>
      <c r="D14" s="18">
        <v>5</v>
      </c>
      <c r="E14" s="11"/>
      <c r="F14" s="343">
        <v>0.08</v>
      </c>
      <c r="G14" s="162"/>
      <c r="H14" s="162">
        <f t="shared" si="0"/>
        <v>0</v>
      </c>
      <c r="I14" s="162">
        <f t="shared" si="1"/>
        <v>0</v>
      </c>
      <c r="J14" s="162">
        <f t="shared" si="2"/>
        <v>0</v>
      </c>
      <c r="K14" s="112"/>
      <c r="L14" s="92"/>
      <c r="M14" s="92"/>
      <c r="N14" s="92"/>
      <c r="O14" s="92"/>
    </row>
    <row r="15" spans="1:15" s="2" customFormat="1" ht="85.5" customHeight="1">
      <c r="A15" s="9" t="s">
        <v>21</v>
      </c>
      <c r="B15" s="9" t="s">
        <v>160</v>
      </c>
      <c r="C15" s="18" t="s">
        <v>5</v>
      </c>
      <c r="D15" s="18">
        <v>3</v>
      </c>
      <c r="E15" s="11"/>
      <c r="F15" s="343">
        <v>0.08</v>
      </c>
      <c r="G15" s="162"/>
      <c r="H15" s="162">
        <f t="shared" si="0"/>
        <v>0</v>
      </c>
      <c r="I15" s="162">
        <f t="shared" si="1"/>
        <v>0</v>
      </c>
      <c r="J15" s="162">
        <f t="shared" si="2"/>
        <v>0</v>
      </c>
      <c r="K15" s="112"/>
      <c r="L15" s="92"/>
      <c r="M15" s="92"/>
      <c r="N15" s="92"/>
      <c r="O15" s="92"/>
    </row>
    <row r="16" spans="1:15" s="2" customFormat="1" ht="74.25" customHeight="1">
      <c r="A16" s="9" t="s">
        <v>9</v>
      </c>
      <c r="B16" s="9" t="s">
        <v>161</v>
      </c>
      <c r="C16" s="18" t="s">
        <v>5</v>
      </c>
      <c r="D16" s="18">
        <v>3</v>
      </c>
      <c r="E16" s="11"/>
      <c r="F16" s="343">
        <v>0.08</v>
      </c>
      <c r="G16" s="162"/>
      <c r="H16" s="162">
        <f t="shared" si="0"/>
        <v>0</v>
      </c>
      <c r="I16" s="162">
        <f t="shared" si="1"/>
        <v>0</v>
      </c>
      <c r="J16" s="162">
        <f t="shared" si="2"/>
        <v>0</v>
      </c>
      <c r="K16" s="112"/>
      <c r="L16" s="92"/>
      <c r="M16" s="92"/>
      <c r="N16" s="92"/>
      <c r="O16" s="92"/>
    </row>
    <row r="17" spans="1:15" s="2" customFormat="1" ht="102" customHeight="1">
      <c r="A17" s="9" t="s">
        <v>8</v>
      </c>
      <c r="B17" s="9" t="s">
        <v>162</v>
      </c>
      <c r="C17" s="18" t="s">
        <v>5</v>
      </c>
      <c r="D17" s="18">
        <v>5</v>
      </c>
      <c r="E17" s="11"/>
      <c r="F17" s="343">
        <v>0.08</v>
      </c>
      <c r="G17" s="171"/>
      <c r="H17" s="171">
        <f t="shared" si="0"/>
        <v>0</v>
      </c>
      <c r="I17" s="171">
        <f t="shared" si="1"/>
        <v>0</v>
      </c>
      <c r="J17" s="171">
        <f t="shared" si="2"/>
        <v>0</v>
      </c>
      <c r="K17" s="112"/>
      <c r="L17" s="92"/>
      <c r="M17" s="92"/>
      <c r="N17" s="92"/>
      <c r="O17" s="92"/>
    </row>
    <row r="18" spans="1:15" s="2" customFormat="1" ht="12.75">
      <c r="A18" s="435" t="s">
        <v>13</v>
      </c>
      <c r="B18" s="435"/>
      <c r="C18" s="435"/>
      <c r="D18" s="435"/>
      <c r="E18" s="436"/>
      <c r="F18" s="362"/>
      <c r="G18" s="169"/>
      <c r="H18" s="172">
        <f>SUM(H10:H17)</f>
        <v>0</v>
      </c>
      <c r="I18" s="172">
        <f>SUM(I10:I17)</f>
        <v>0</v>
      </c>
      <c r="J18" s="359">
        <f>SUM(J10:J17)</f>
        <v>0</v>
      </c>
      <c r="K18" s="53"/>
    </row>
    <row r="19" spans="1:15" s="2" customFormat="1" ht="12.75" customHeight="1">
      <c r="A19" s="53"/>
      <c r="B19" s="433" t="s">
        <v>129</v>
      </c>
      <c r="C19" s="433"/>
      <c r="D19" s="433"/>
      <c r="E19" s="433"/>
      <c r="F19" s="434"/>
      <c r="G19" s="53"/>
      <c r="H19" s="53"/>
      <c r="I19" s="53"/>
      <c r="J19" s="53"/>
      <c r="K19" s="53"/>
    </row>
    <row r="20" spans="1:15">
      <c r="C20" s="53"/>
      <c r="D20" s="53"/>
      <c r="E20" s="412" t="s">
        <v>133</v>
      </c>
      <c r="F20" s="412"/>
      <c r="G20" s="53"/>
      <c r="H20" s="53"/>
      <c r="I20" s="53"/>
      <c r="J20" s="53"/>
      <c r="K20" s="53"/>
    </row>
    <row r="21" spans="1:15">
      <c r="A21" s="53"/>
      <c r="B21" s="412"/>
      <c r="C21" s="412"/>
      <c r="D21" s="53"/>
      <c r="E21" s="412"/>
      <c r="F21" s="412"/>
      <c r="G21" s="53"/>
      <c r="H21" s="53"/>
      <c r="I21" s="53"/>
      <c r="J21" s="53"/>
      <c r="K21" s="53"/>
    </row>
    <row r="22" spans="1:15" ht="40.5" customHeight="1">
      <c r="B22" s="412" t="s">
        <v>150</v>
      </c>
      <c r="C22" s="412"/>
      <c r="D22" s="226"/>
      <c r="E22" s="226"/>
      <c r="F22" s="413" t="s">
        <v>134</v>
      </c>
      <c r="G22" s="413"/>
      <c r="H22" s="413"/>
      <c r="I22" s="413"/>
    </row>
  </sheetData>
  <mergeCells count="10">
    <mergeCell ref="B22:C22"/>
    <mergeCell ref="F22:I22"/>
    <mergeCell ref="B21:C21"/>
    <mergeCell ref="E20:F21"/>
    <mergeCell ref="A18:E18"/>
    <mergeCell ref="A4:J4"/>
    <mergeCell ref="K6:O6"/>
    <mergeCell ref="K7:L7"/>
    <mergeCell ref="K8:L8"/>
    <mergeCell ref="B19:F19"/>
  </mergeCells>
  <printOptions horizontalCentered="1"/>
  <pageMargins left="0.19645669291338602" right="0.19645669291338602" top="0.68897637795275601" bottom="0.68897637795275601" header="0.39370078740157505" footer="0.39370078740157505"/>
  <pageSetup paperSize="9" scale="55" fitToWidth="0"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6"/>
  <sheetViews>
    <sheetView showGridLines="0" view="pageBreakPreview" topLeftCell="A16" zoomScaleNormal="100" zoomScaleSheetLayoutView="100" workbookViewId="0">
      <selection activeCell="K23" sqref="K23"/>
    </sheetView>
  </sheetViews>
  <sheetFormatPr defaultRowHeight="14.25"/>
  <cols>
    <col min="1" max="1" width="5.125" customWidth="1"/>
    <col min="2" max="2" width="42.25" customWidth="1"/>
    <col min="3" max="3" width="10.25" customWidth="1"/>
    <col min="4" max="4" width="11.875" customWidth="1"/>
    <col min="5" max="5" width="15.625" customWidth="1"/>
    <col min="6" max="6" width="22.75" customWidth="1"/>
    <col min="7" max="7" width="12.625" customWidth="1"/>
    <col min="8" max="8" width="14.25" customWidth="1"/>
    <col min="9" max="9" width="23" customWidth="1"/>
    <col min="10" max="10" width="14.375" customWidth="1"/>
    <col min="11" max="11" width="21.25" customWidth="1"/>
    <col min="12" max="12" width="8.375" customWidth="1"/>
    <col min="13" max="13" width="22.375" customWidth="1"/>
    <col min="14" max="14" width="14.75" customWidth="1"/>
    <col min="15" max="15" width="15.125" customWidth="1"/>
    <col min="16" max="1024" width="8.375" customWidth="1"/>
    <col min="1025" max="1025" width="9" customWidth="1"/>
  </cols>
  <sheetData>
    <row r="1" spans="1:15" s="40" customFormat="1">
      <c r="A1" s="37"/>
      <c r="B1" s="38"/>
      <c r="C1" s="37"/>
      <c r="D1" s="39"/>
      <c r="E1" s="39"/>
      <c r="F1" s="39"/>
      <c r="G1" s="99"/>
      <c r="H1" s="99"/>
      <c r="I1" s="99"/>
      <c r="K1" s="39"/>
      <c r="L1" s="39"/>
      <c r="M1" s="39"/>
      <c r="N1" s="39"/>
    </row>
    <row r="2" spans="1:15" s="40" customFormat="1" ht="24" customHeight="1">
      <c r="A2" s="37"/>
      <c r="B2" s="39"/>
      <c r="C2" s="41"/>
      <c r="D2" s="39"/>
      <c r="E2" s="39"/>
      <c r="F2" s="39"/>
      <c r="G2" s="99"/>
      <c r="H2" s="99"/>
      <c r="I2" s="99"/>
      <c r="J2" s="43" t="s">
        <v>14</v>
      </c>
      <c r="K2" s="39"/>
      <c r="L2" s="39"/>
      <c r="M2" s="39"/>
      <c r="N2" s="39"/>
    </row>
    <row r="3" spans="1:15" s="40" customFormat="1" ht="26.25" customHeight="1">
      <c r="C3" s="44"/>
      <c r="D3" s="43"/>
      <c r="E3" s="43"/>
      <c r="F3" s="43"/>
      <c r="G3" s="100"/>
      <c r="H3" s="100"/>
      <c r="I3" s="100"/>
      <c r="K3" s="42"/>
      <c r="L3" s="42"/>
      <c r="M3" s="42"/>
      <c r="N3" s="42"/>
    </row>
    <row r="4" spans="1:15" s="46" customFormat="1" ht="68.25" customHeight="1">
      <c r="A4" s="395" t="s">
        <v>32</v>
      </c>
      <c r="B4" s="395"/>
      <c r="C4" s="395"/>
      <c r="D4" s="395"/>
      <c r="E4" s="395"/>
      <c r="F4" s="395"/>
      <c r="G4" s="395"/>
      <c r="H4" s="395"/>
      <c r="I4" s="395"/>
      <c r="J4" s="395"/>
      <c r="K4" s="80"/>
      <c r="L4" s="45"/>
      <c r="M4" s="45"/>
      <c r="N4" s="45"/>
    </row>
    <row r="5" spans="1:15" s="55" customFormat="1" ht="15" customHeight="1">
      <c r="B5" s="81" t="s">
        <v>23</v>
      </c>
      <c r="C5" s="81"/>
      <c r="D5" s="81"/>
      <c r="E5" s="81"/>
      <c r="F5" s="81"/>
      <c r="G5" s="101"/>
      <c r="H5" s="101"/>
      <c r="I5" s="101"/>
      <c r="J5" s="84"/>
      <c r="K5" s="4"/>
    </row>
    <row r="6" spans="1:15" s="55" customFormat="1" ht="35.25" customHeight="1">
      <c r="B6" s="86" t="s">
        <v>98</v>
      </c>
      <c r="C6" s="118"/>
      <c r="D6" s="118"/>
      <c r="E6" s="118"/>
      <c r="F6" s="118"/>
      <c r="G6" s="118"/>
      <c r="H6" s="118"/>
      <c r="I6" s="118"/>
      <c r="J6" s="118"/>
      <c r="K6" s="420" t="s">
        <v>0</v>
      </c>
      <c r="L6" s="421"/>
      <c r="M6" s="421"/>
      <c r="N6" s="421"/>
      <c r="O6" s="422"/>
    </row>
    <row r="7" spans="1:15" s="55" customFormat="1" ht="54" customHeight="1">
      <c r="A7" s="5" t="s">
        <v>16</v>
      </c>
      <c r="B7" s="5" t="s">
        <v>1</v>
      </c>
      <c r="C7" s="115" t="s">
        <v>111</v>
      </c>
      <c r="D7" s="115" t="s">
        <v>2</v>
      </c>
      <c r="E7" s="116" t="s">
        <v>87</v>
      </c>
      <c r="F7" s="115" t="s">
        <v>88</v>
      </c>
      <c r="G7" s="116" t="s">
        <v>3</v>
      </c>
      <c r="H7" s="116" t="s">
        <v>89</v>
      </c>
      <c r="I7" s="116" t="s">
        <v>90</v>
      </c>
      <c r="J7" s="115" t="s">
        <v>91</v>
      </c>
      <c r="K7" s="431" t="s">
        <v>110</v>
      </c>
      <c r="L7" s="432"/>
      <c r="M7" s="128" t="s">
        <v>113</v>
      </c>
      <c r="N7" s="128" t="s">
        <v>112</v>
      </c>
      <c r="O7" s="128" t="s">
        <v>4</v>
      </c>
    </row>
    <row r="8" spans="1:15" s="55" customFormat="1" ht="16.5" customHeight="1">
      <c r="A8" s="5">
        <v>1</v>
      </c>
      <c r="B8" s="5">
        <v>2</v>
      </c>
      <c r="C8" s="5">
        <v>3</v>
      </c>
      <c r="D8" s="5">
        <v>4</v>
      </c>
      <c r="E8" s="5">
        <v>5</v>
      </c>
      <c r="F8" s="5">
        <v>6</v>
      </c>
      <c r="G8" s="102">
        <v>7</v>
      </c>
      <c r="H8" s="102">
        <v>8</v>
      </c>
      <c r="I8" s="102">
        <v>9</v>
      </c>
      <c r="J8" s="5">
        <v>10</v>
      </c>
      <c r="K8" s="425">
        <v>11</v>
      </c>
      <c r="L8" s="426"/>
      <c r="M8" s="82">
        <v>12</v>
      </c>
      <c r="N8" s="7">
        <v>13</v>
      </c>
      <c r="O8" s="82">
        <v>14</v>
      </c>
    </row>
    <row r="9" spans="1:15" s="55" customFormat="1" ht="5.25" customHeight="1">
      <c r="A9" s="79"/>
      <c r="B9" s="79"/>
      <c r="C9" s="79"/>
      <c r="D9" s="79"/>
      <c r="E9" s="90"/>
      <c r="F9" s="90"/>
      <c r="G9" s="79"/>
      <c r="H9" s="79"/>
      <c r="I9" s="79"/>
      <c r="J9" s="79"/>
      <c r="K9" s="79"/>
      <c r="L9" s="90"/>
      <c r="M9" s="90"/>
      <c r="N9" s="90"/>
      <c r="O9" s="90"/>
    </row>
    <row r="10" spans="1:15" ht="48" customHeight="1">
      <c r="A10" s="9" t="s">
        <v>18</v>
      </c>
      <c r="B10" s="9" t="s">
        <v>163</v>
      </c>
      <c r="C10" s="18" t="s">
        <v>5</v>
      </c>
      <c r="D10" s="18">
        <v>6</v>
      </c>
      <c r="E10" s="205"/>
      <c r="F10" s="344">
        <v>0.08</v>
      </c>
      <c r="G10" s="200"/>
      <c r="H10" s="201">
        <f>D10*E10</f>
        <v>0</v>
      </c>
      <c r="I10" s="200">
        <f>J10-H10</f>
        <v>0</v>
      </c>
      <c r="J10" s="200">
        <f>D10*G10</f>
        <v>0</v>
      </c>
      <c r="K10" s="125"/>
      <c r="L10" s="127"/>
      <c r="M10" s="127"/>
      <c r="N10" s="127"/>
      <c r="O10" s="127"/>
    </row>
    <row r="11" spans="1:15" ht="47.25" customHeight="1">
      <c r="A11" s="9" t="s">
        <v>19</v>
      </c>
      <c r="B11" s="9" t="s">
        <v>164</v>
      </c>
      <c r="C11" s="18" t="s">
        <v>5</v>
      </c>
      <c r="D11" s="18">
        <v>30</v>
      </c>
      <c r="E11" s="205"/>
      <c r="F11" s="344">
        <v>0.08</v>
      </c>
      <c r="G11" s="200"/>
      <c r="H11" s="201">
        <f t="shared" ref="H11:H16" si="0">D11*E11</f>
        <v>0</v>
      </c>
      <c r="I11" s="200">
        <f t="shared" ref="I11:I16" si="1">J11-H11</f>
        <v>0</v>
      </c>
      <c r="J11" s="200">
        <f t="shared" ref="J11:J16" si="2">D11*G11</f>
        <v>0</v>
      </c>
      <c r="K11" s="125"/>
      <c r="L11" s="127"/>
      <c r="M11" s="127"/>
      <c r="N11" s="127"/>
      <c r="O11" s="127"/>
    </row>
    <row r="12" spans="1:15" ht="93.4" customHeight="1">
      <c r="A12" s="9" t="s">
        <v>20</v>
      </c>
      <c r="B12" s="9" t="s">
        <v>165</v>
      </c>
      <c r="C12" s="18" t="s">
        <v>5</v>
      </c>
      <c r="D12" s="18">
        <v>3</v>
      </c>
      <c r="E12" s="205"/>
      <c r="F12" s="344">
        <v>0.08</v>
      </c>
      <c r="G12" s="200"/>
      <c r="H12" s="201">
        <f t="shared" si="0"/>
        <v>0</v>
      </c>
      <c r="I12" s="200">
        <f t="shared" si="1"/>
        <v>0</v>
      </c>
      <c r="J12" s="200">
        <f t="shared" si="2"/>
        <v>0</v>
      </c>
      <c r="K12" s="125"/>
      <c r="L12" s="127"/>
      <c r="M12" s="127"/>
      <c r="N12" s="127"/>
      <c r="O12" s="127"/>
    </row>
    <row r="13" spans="1:15" ht="150" customHeight="1">
      <c r="A13" s="9" t="s">
        <v>6</v>
      </c>
      <c r="B13" s="51" t="s">
        <v>166</v>
      </c>
      <c r="C13" s="24" t="s">
        <v>5</v>
      </c>
      <c r="D13" s="24">
        <v>3</v>
      </c>
      <c r="E13" s="205"/>
      <c r="F13" s="344">
        <v>0.08</v>
      </c>
      <c r="G13" s="202"/>
      <c r="H13" s="201">
        <f t="shared" si="0"/>
        <v>0</v>
      </c>
      <c r="I13" s="200">
        <f t="shared" si="1"/>
        <v>0</v>
      </c>
      <c r="J13" s="200">
        <f t="shared" si="2"/>
        <v>0</v>
      </c>
      <c r="K13" s="126"/>
      <c r="L13" s="127"/>
      <c r="M13" s="127"/>
      <c r="N13" s="127"/>
      <c r="O13" s="127"/>
    </row>
    <row r="14" spans="1:15" ht="147.75" customHeight="1">
      <c r="A14" s="9" t="s">
        <v>7</v>
      </c>
      <c r="B14" s="51" t="s">
        <v>167</v>
      </c>
      <c r="C14" s="24" t="s">
        <v>5</v>
      </c>
      <c r="D14" s="24">
        <v>3</v>
      </c>
      <c r="E14" s="205"/>
      <c r="F14" s="344">
        <v>0.08</v>
      </c>
      <c r="G14" s="202"/>
      <c r="H14" s="201">
        <f t="shared" si="0"/>
        <v>0</v>
      </c>
      <c r="I14" s="200">
        <f t="shared" si="1"/>
        <v>0</v>
      </c>
      <c r="J14" s="200">
        <f t="shared" si="2"/>
        <v>0</v>
      </c>
      <c r="K14" s="126"/>
      <c r="L14" s="127"/>
      <c r="M14" s="127"/>
      <c r="N14" s="127"/>
      <c r="O14" s="127"/>
    </row>
    <row r="15" spans="1:15" ht="129.75" customHeight="1">
      <c r="A15" s="52" t="s">
        <v>21</v>
      </c>
      <c r="B15" s="69" t="s">
        <v>168</v>
      </c>
      <c r="C15" s="24" t="s">
        <v>5</v>
      </c>
      <c r="D15" s="24">
        <v>3</v>
      </c>
      <c r="E15" s="205"/>
      <c r="F15" s="344">
        <v>0.08</v>
      </c>
      <c r="G15" s="202"/>
      <c r="H15" s="201">
        <f t="shared" si="0"/>
        <v>0</v>
      </c>
      <c r="I15" s="200">
        <f t="shared" si="1"/>
        <v>0</v>
      </c>
      <c r="J15" s="200">
        <f t="shared" si="2"/>
        <v>0</v>
      </c>
      <c r="K15" s="126"/>
      <c r="L15" s="127"/>
      <c r="M15" s="127"/>
      <c r="N15" s="127"/>
      <c r="O15" s="127"/>
    </row>
    <row r="16" spans="1:15" ht="73.5" customHeight="1">
      <c r="A16" s="58" t="s">
        <v>9</v>
      </c>
      <c r="B16" s="9" t="s">
        <v>169</v>
      </c>
      <c r="C16" s="18" t="s">
        <v>5</v>
      </c>
      <c r="D16" s="18">
        <v>6</v>
      </c>
      <c r="E16" s="205"/>
      <c r="F16" s="345">
        <v>0.08</v>
      </c>
      <c r="G16" s="202"/>
      <c r="H16" s="203">
        <f t="shared" si="0"/>
        <v>0</v>
      </c>
      <c r="I16" s="200">
        <f t="shared" si="1"/>
        <v>0</v>
      </c>
      <c r="J16" s="202">
        <f t="shared" si="2"/>
        <v>0</v>
      </c>
      <c r="K16" s="125"/>
      <c r="L16" s="127"/>
      <c r="M16" s="127"/>
      <c r="N16" s="127"/>
      <c r="O16" s="127"/>
    </row>
    <row r="17" spans="1:10" ht="14.25" customHeight="1">
      <c r="A17" s="57"/>
      <c r="B17" s="198"/>
      <c r="C17" s="198"/>
      <c r="D17" s="198"/>
      <c r="E17" s="352" t="s">
        <v>13</v>
      </c>
      <c r="F17" s="199"/>
      <c r="G17" s="204"/>
      <c r="H17" s="204">
        <f>SUM(H10:H16)</f>
        <v>0</v>
      </c>
      <c r="I17" s="204">
        <f>SUM(I10:I16)</f>
        <v>0</v>
      </c>
      <c r="J17" s="360">
        <f>SUM(J10:J16)</f>
        <v>0</v>
      </c>
    </row>
    <row r="18" spans="1:10">
      <c r="E18" s="36"/>
    </row>
    <row r="19" spans="1:10">
      <c r="E19" s="36"/>
    </row>
    <row r="20" spans="1:10">
      <c r="E20" s="36"/>
    </row>
    <row r="21" spans="1:10" ht="12.75" customHeight="1">
      <c r="B21" s="412" t="s">
        <v>150</v>
      </c>
      <c r="C21" s="412"/>
      <c r="D21" s="2"/>
      <c r="E21" s="35"/>
      <c r="F21" s="412" t="s">
        <v>22</v>
      </c>
      <c r="G21" s="412"/>
    </row>
    <row r="22" spans="1:10" ht="12.75" customHeight="1">
      <c r="B22" s="2"/>
      <c r="C22" s="19"/>
      <c r="D22" s="2"/>
      <c r="E22" s="35"/>
      <c r="F22" s="412" t="s">
        <v>132</v>
      </c>
      <c r="G22" s="412"/>
    </row>
    <row r="23" spans="1:10">
      <c r="E23" s="36"/>
    </row>
    <row r="24" spans="1:10">
      <c r="E24" s="36"/>
    </row>
    <row r="25" spans="1:10">
      <c r="E25" s="36"/>
    </row>
    <row r="26" spans="1:10">
      <c r="E26" s="36"/>
    </row>
    <row r="27" spans="1:10">
      <c r="E27" s="36"/>
    </row>
    <row r="28" spans="1:10">
      <c r="E28" s="36"/>
    </row>
    <row r="29" spans="1:10">
      <c r="E29" s="36"/>
    </row>
    <row r="30" spans="1:10">
      <c r="E30" s="36"/>
    </row>
    <row r="31" spans="1:10">
      <c r="E31" s="36"/>
    </row>
    <row r="32" spans="1:10">
      <c r="E32" s="36"/>
    </row>
    <row r="33" spans="5:5">
      <c r="E33" s="36"/>
    </row>
    <row r="34" spans="5:5">
      <c r="E34" s="36"/>
    </row>
    <row r="35" spans="5:5">
      <c r="E35" s="36"/>
    </row>
    <row r="36" spans="5:5">
      <c r="E36" s="36"/>
    </row>
    <row r="37" spans="5:5">
      <c r="E37" s="36"/>
    </row>
    <row r="38" spans="5:5">
      <c r="E38" s="36"/>
    </row>
    <row r="39" spans="5:5">
      <c r="E39" s="36"/>
    </row>
    <row r="40" spans="5:5">
      <c r="E40" s="36"/>
    </row>
    <row r="41" spans="5:5">
      <c r="E41" s="36"/>
    </row>
    <row r="42" spans="5:5">
      <c r="E42" s="36"/>
    </row>
    <row r="43" spans="5:5">
      <c r="E43" s="36"/>
    </row>
    <row r="44" spans="5:5">
      <c r="E44" s="36"/>
    </row>
    <row r="45" spans="5:5">
      <c r="E45" s="36"/>
    </row>
    <row r="46" spans="5:5">
      <c r="E46" s="36"/>
    </row>
    <row r="47" spans="5:5">
      <c r="E47" s="36"/>
    </row>
    <row r="48" spans="5:5">
      <c r="E48" s="36"/>
    </row>
    <row r="49" spans="5:5">
      <c r="E49" s="36"/>
    </row>
    <row r="50" spans="5:5">
      <c r="E50" s="36"/>
    </row>
    <row r="51" spans="5:5">
      <c r="E51" s="36"/>
    </row>
    <row r="52" spans="5:5">
      <c r="E52" s="36"/>
    </row>
    <row r="53" spans="5:5">
      <c r="E53" s="36"/>
    </row>
    <row r="54" spans="5:5">
      <c r="E54" s="36"/>
    </row>
    <row r="55" spans="5:5">
      <c r="E55" s="36"/>
    </row>
    <row r="56" spans="5:5">
      <c r="E56" s="36"/>
    </row>
  </sheetData>
  <mergeCells count="7">
    <mergeCell ref="B21:C21"/>
    <mergeCell ref="F21:G21"/>
    <mergeCell ref="F22:G22"/>
    <mergeCell ref="A4:J4"/>
    <mergeCell ref="K6:O6"/>
    <mergeCell ref="K7:L7"/>
    <mergeCell ref="K8:L8"/>
  </mergeCells>
  <pageMargins left="0.42992125984252005" right="0.17007874015748004" top="1.295275590551181" bottom="1.295275590551181" header="1" footer="1"/>
  <pageSetup paperSize="9" scale="37" pageOrder="overThenDown" orientation="landscape" r:id="rId1"/>
  <headerFooter alignWithMargins="0"/>
  <rowBreaks count="1" manualBreakCount="1">
    <brk id="2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5"/>
  <sheetViews>
    <sheetView topLeftCell="A5" workbookViewId="0">
      <selection activeCell="B11" sqref="B11"/>
    </sheetView>
  </sheetViews>
  <sheetFormatPr defaultRowHeight="14.25"/>
  <cols>
    <col min="1" max="1" width="5.125" customWidth="1"/>
    <col min="2" max="2" width="42.25" customWidth="1"/>
    <col min="3" max="3" width="10.25" customWidth="1"/>
    <col min="4" max="4" width="11.875" customWidth="1"/>
    <col min="5" max="5" width="15.625" customWidth="1"/>
    <col min="6" max="6" width="22.75" customWidth="1"/>
    <col min="7" max="7" width="12.625" customWidth="1"/>
    <col min="8" max="8" width="14.25" customWidth="1"/>
    <col min="9" max="9" width="23" customWidth="1"/>
    <col min="10" max="10" width="14.375" customWidth="1"/>
    <col min="11" max="11" width="21.25" customWidth="1"/>
    <col min="12" max="12" width="8.375" customWidth="1"/>
    <col min="13" max="13" width="19.875" customWidth="1"/>
    <col min="14" max="14" width="16.5" customWidth="1"/>
    <col min="15" max="15" width="13.875" customWidth="1"/>
    <col min="16" max="1024" width="8.375" customWidth="1"/>
  </cols>
  <sheetData>
    <row r="1" spans="1:15" s="40" customFormat="1">
      <c r="A1" s="37"/>
      <c r="B1" s="38"/>
      <c r="C1" s="37"/>
      <c r="D1" s="39"/>
      <c r="E1" s="39"/>
      <c r="F1" s="39"/>
      <c r="G1" s="99"/>
      <c r="H1" s="99"/>
      <c r="I1" s="99"/>
      <c r="K1" s="39"/>
      <c r="L1" s="39"/>
      <c r="M1" s="39"/>
      <c r="N1" s="39"/>
    </row>
    <row r="2" spans="1:15" s="40" customFormat="1" ht="24" customHeight="1">
      <c r="A2" s="37"/>
      <c r="B2" s="39"/>
      <c r="C2" s="41"/>
      <c r="D2" s="39"/>
      <c r="E2" s="39"/>
      <c r="F2" s="39"/>
      <c r="G2" s="99"/>
      <c r="H2" s="99"/>
      <c r="I2" s="99"/>
      <c r="J2" s="43" t="s">
        <v>14</v>
      </c>
      <c r="K2" s="39"/>
      <c r="L2" s="39"/>
      <c r="M2" s="39"/>
      <c r="N2" s="39"/>
    </row>
    <row r="3" spans="1:15" s="40" customFormat="1" ht="26.25" customHeight="1">
      <c r="C3" s="44"/>
      <c r="D3" s="43"/>
      <c r="E3" s="43"/>
      <c r="F3" s="43"/>
      <c r="G3" s="100"/>
      <c r="H3" s="100"/>
      <c r="I3" s="100"/>
      <c r="K3" s="42"/>
      <c r="L3" s="42"/>
      <c r="M3" s="42"/>
      <c r="N3" s="42"/>
    </row>
    <row r="4" spans="1:15" s="46" customFormat="1" ht="68.25" customHeight="1">
      <c r="A4" s="395" t="s">
        <v>32</v>
      </c>
      <c r="B4" s="395"/>
      <c r="C4" s="395"/>
      <c r="D4" s="395"/>
      <c r="E4" s="395"/>
      <c r="F4" s="395"/>
      <c r="G4" s="395"/>
      <c r="H4" s="395"/>
      <c r="I4" s="395"/>
      <c r="J4" s="395"/>
      <c r="K4" s="80"/>
      <c r="L4" s="45"/>
      <c r="M4" s="45"/>
      <c r="N4" s="45"/>
    </row>
    <row r="5" spans="1:15" s="55" customFormat="1" ht="15" customHeight="1">
      <c r="B5" s="81" t="s">
        <v>23</v>
      </c>
      <c r="C5" s="81"/>
      <c r="D5" s="81"/>
      <c r="E5" s="81"/>
      <c r="F5" s="81"/>
      <c r="G5" s="101"/>
      <c r="H5" s="101"/>
      <c r="I5" s="101"/>
      <c r="J5" s="84"/>
      <c r="K5" s="4"/>
    </row>
    <row r="6" spans="1:15" s="55" customFormat="1" ht="33" customHeight="1">
      <c r="B6" s="86" t="s">
        <v>94</v>
      </c>
      <c r="C6" s="118"/>
      <c r="D6" s="118"/>
      <c r="E6" s="118"/>
      <c r="F6" s="118"/>
      <c r="G6" s="118"/>
      <c r="H6" s="118"/>
      <c r="I6" s="118"/>
      <c r="J6" s="118"/>
      <c r="K6" s="420" t="s">
        <v>0</v>
      </c>
      <c r="L6" s="421"/>
      <c r="M6" s="421"/>
      <c r="N6" s="421"/>
      <c r="O6" s="422"/>
    </row>
    <row r="7" spans="1:15" s="55" customFormat="1" ht="54" customHeight="1">
      <c r="A7" s="5" t="s">
        <v>16</v>
      </c>
      <c r="B7" s="5" t="s">
        <v>1</v>
      </c>
      <c r="C7" s="115" t="s">
        <v>111</v>
      </c>
      <c r="D7" s="115" t="s">
        <v>2</v>
      </c>
      <c r="E7" s="116" t="s">
        <v>87</v>
      </c>
      <c r="F7" s="115" t="s">
        <v>88</v>
      </c>
      <c r="G7" s="116" t="s">
        <v>3</v>
      </c>
      <c r="H7" s="116" t="s">
        <v>89</v>
      </c>
      <c r="I7" s="116" t="s">
        <v>90</v>
      </c>
      <c r="J7" s="115" t="s">
        <v>91</v>
      </c>
      <c r="K7" s="431" t="s">
        <v>110</v>
      </c>
      <c r="L7" s="432"/>
      <c r="M7" s="128" t="s">
        <v>113</v>
      </c>
      <c r="N7" s="128" t="s">
        <v>112</v>
      </c>
      <c r="O7" s="128" t="s">
        <v>4</v>
      </c>
    </row>
    <row r="8" spans="1:15" s="55" customFormat="1" ht="16.5" customHeight="1">
      <c r="A8" s="5">
        <v>1</v>
      </c>
      <c r="B8" s="5">
        <v>2</v>
      </c>
      <c r="C8" s="5">
        <v>3</v>
      </c>
      <c r="D8" s="5">
        <v>4</v>
      </c>
      <c r="E8" s="5">
        <v>5</v>
      </c>
      <c r="F8" s="5">
        <v>6</v>
      </c>
      <c r="G8" s="102">
        <v>7</v>
      </c>
      <c r="H8" s="102">
        <v>8</v>
      </c>
      <c r="I8" s="102">
        <v>9</v>
      </c>
      <c r="J8" s="5">
        <v>10</v>
      </c>
      <c r="K8" s="425">
        <v>11</v>
      </c>
      <c r="L8" s="426"/>
      <c r="M8" s="82">
        <v>12</v>
      </c>
      <c r="N8" s="7">
        <v>13</v>
      </c>
      <c r="O8" s="82">
        <v>14</v>
      </c>
    </row>
    <row r="9" spans="1:15" s="55" customFormat="1" ht="5.25" customHeight="1">
      <c r="A9" s="79"/>
      <c r="B9" s="79"/>
      <c r="C9" s="79"/>
      <c r="D9" s="79"/>
      <c r="E9" s="90"/>
      <c r="F9" s="90"/>
      <c r="G9" s="79"/>
      <c r="H9" s="79"/>
      <c r="I9" s="79"/>
      <c r="J9" s="79"/>
      <c r="K9" s="79"/>
      <c r="L9" s="90"/>
      <c r="M9" s="90"/>
      <c r="N9" s="90"/>
      <c r="O9" s="90"/>
    </row>
    <row r="10" spans="1:15" ht="21">
      <c r="A10" s="9" t="s">
        <v>18</v>
      </c>
      <c r="B10" s="65" t="s">
        <v>170</v>
      </c>
      <c r="C10" s="66" t="s">
        <v>5</v>
      </c>
      <c r="D10" s="67">
        <v>100</v>
      </c>
      <c r="E10" s="11"/>
      <c r="F10" s="344">
        <v>0.08</v>
      </c>
      <c r="G10" s="214"/>
      <c r="H10" s="164">
        <f>D10*E10</f>
        <v>0</v>
      </c>
      <c r="I10" s="214">
        <f>J10-H10</f>
        <v>0</v>
      </c>
      <c r="J10" s="214">
        <f>D10*G10</f>
        <v>0</v>
      </c>
      <c r="K10" s="125"/>
      <c r="L10" s="127"/>
      <c r="M10" s="127"/>
      <c r="N10" s="127"/>
      <c r="O10" s="127"/>
    </row>
    <row r="11" spans="1:15" ht="21" customHeight="1">
      <c r="A11" s="9" t="s">
        <v>19</v>
      </c>
      <c r="B11" s="65" t="s">
        <v>174</v>
      </c>
      <c r="C11" s="66" t="s">
        <v>5</v>
      </c>
      <c r="D11" s="66">
        <v>100</v>
      </c>
      <c r="E11" s="11"/>
      <c r="F11" s="344">
        <v>0.08</v>
      </c>
      <c r="G11" s="214"/>
      <c r="H11" s="164">
        <f>D11*E11</f>
        <v>0</v>
      </c>
      <c r="I11" s="214">
        <f t="shared" ref="I11:I15" si="0">J11-H11</f>
        <v>0</v>
      </c>
      <c r="J11" s="214">
        <f t="shared" ref="J11:J15" si="1">D11*G11</f>
        <v>0</v>
      </c>
      <c r="K11" s="125"/>
      <c r="L11" s="127"/>
      <c r="M11" s="127"/>
      <c r="N11" s="127"/>
      <c r="O11" s="127"/>
    </row>
    <row r="12" spans="1:15" ht="42.75" customHeight="1">
      <c r="A12" s="9" t="s">
        <v>20</v>
      </c>
      <c r="B12" s="65" t="s">
        <v>76</v>
      </c>
      <c r="C12" s="66" t="s">
        <v>5</v>
      </c>
      <c r="D12" s="66">
        <v>5</v>
      </c>
      <c r="E12" s="11"/>
      <c r="F12" s="344">
        <v>0.08</v>
      </c>
      <c r="G12" s="214"/>
      <c r="H12" s="164">
        <f t="shared" ref="H12:H15" si="2">D12*E12</f>
        <v>0</v>
      </c>
      <c r="I12" s="214">
        <f t="shared" si="0"/>
        <v>0</v>
      </c>
      <c r="J12" s="214">
        <f t="shared" si="1"/>
        <v>0</v>
      </c>
      <c r="K12" s="125"/>
      <c r="L12" s="127"/>
      <c r="M12" s="127"/>
      <c r="N12" s="127"/>
      <c r="O12" s="127"/>
    </row>
    <row r="13" spans="1:15" ht="41.25" customHeight="1">
      <c r="A13" s="9" t="s">
        <v>6</v>
      </c>
      <c r="B13" s="65" t="s">
        <v>171</v>
      </c>
      <c r="C13" s="66" t="s">
        <v>5</v>
      </c>
      <c r="D13" s="66">
        <v>1</v>
      </c>
      <c r="E13" s="11"/>
      <c r="F13" s="344">
        <v>0.08</v>
      </c>
      <c r="G13" s="214"/>
      <c r="H13" s="164">
        <f t="shared" si="2"/>
        <v>0</v>
      </c>
      <c r="I13" s="214">
        <f t="shared" si="0"/>
        <v>0</v>
      </c>
      <c r="J13" s="214">
        <f t="shared" si="1"/>
        <v>0</v>
      </c>
      <c r="K13" s="125"/>
      <c r="L13" s="127"/>
      <c r="M13" s="127"/>
      <c r="N13" s="127"/>
      <c r="O13" s="127"/>
    </row>
    <row r="14" spans="1:15" ht="42.75" customHeight="1">
      <c r="A14" s="9" t="s">
        <v>7</v>
      </c>
      <c r="B14" s="65" t="s">
        <v>172</v>
      </c>
      <c r="C14" s="66" t="s">
        <v>5</v>
      </c>
      <c r="D14" s="66">
        <v>1</v>
      </c>
      <c r="E14" s="11"/>
      <c r="F14" s="344">
        <v>0.08</v>
      </c>
      <c r="G14" s="214"/>
      <c r="H14" s="164">
        <f t="shared" si="2"/>
        <v>0</v>
      </c>
      <c r="I14" s="214">
        <f t="shared" si="0"/>
        <v>0</v>
      </c>
      <c r="J14" s="214">
        <f t="shared" si="1"/>
        <v>0</v>
      </c>
      <c r="K14" s="125"/>
      <c r="L14" s="127"/>
      <c r="M14" s="127"/>
      <c r="N14" s="127"/>
      <c r="O14" s="127"/>
    </row>
    <row r="15" spans="1:15" ht="21" customHeight="1">
      <c r="A15" s="51" t="s">
        <v>21</v>
      </c>
      <c r="B15" s="210" t="s">
        <v>173</v>
      </c>
      <c r="C15" s="211" t="s">
        <v>5</v>
      </c>
      <c r="D15" s="211">
        <v>1</v>
      </c>
      <c r="E15" s="25"/>
      <c r="F15" s="345">
        <v>0.08</v>
      </c>
      <c r="G15" s="215"/>
      <c r="H15" s="212">
        <f t="shared" si="2"/>
        <v>0</v>
      </c>
      <c r="I15" s="215">
        <f t="shared" si="0"/>
        <v>0</v>
      </c>
      <c r="J15" s="215">
        <f t="shared" si="1"/>
        <v>0</v>
      </c>
      <c r="K15" s="125"/>
      <c r="L15" s="127"/>
      <c r="M15" s="127"/>
      <c r="N15" s="127"/>
      <c r="O15" s="127"/>
    </row>
    <row r="16" spans="1:15" ht="14.25" customHeight="1">
      <c r="A16" s="405" t="s">
        <v>31</v>
      </c>
      <c r="B16" s="405"/>
      <c r="C16" s="405"/>
      <c r="D16" s="405"/>
      <c r="E16" s="405"/>
      <c r="F16" s="363"/>
      <c r="G16" s="363"/>
      <c r="H16" s="364">
        <f>SUM(H10:H15)</f>
        <v>0</v>
      </c>
      <c r="I16" s="364">
        <f>SUM(I10:I14)</f>
        <v>0</v>
      </c>
      <c r="J16" s="365">
        <f>SUM(J10:J15)</f>
        <v>0</v>
      </c>
    </row>
    <row r="17" spans="2:7" ht="15">
      <c r="D17" s="213"/>
      <c r="E17" s="36"/>
    </row>
    <row r="18" spans="2:7">
      <c r="E18" s="36"/>
    </row>
    <row r="19" spans="2:7">
      <c r="E19" s="36"/>
    </row>
    <row r="20" spans="2:7" ht="12.75" customHeight="1">
      <c r="B20" s="412" t="s">
        <v>150</v>
      </c>
      <c r="C20" s="412"/>
      <c r="E20" s="35"/>
      <c r="F20" s="412" t="s">
        <v>22</v>
      </c>
      <c r="G20" s="412"/>
    </row>
    <row r="21" spans="2:7" ht="12.75" customHeight="1">
      <c r="B21" s="55"/>
      <c r="C21" s="19"/>
      <c r="D21" s="55"/>
      <c r="E21" s="35"/>
      <c r="F21" s="412" t="s">
        <v>132</v>
      </c>
      <c r="G21" s="412"/>
    </row>
    <row r="22" spans="2:7">
      <c r="D22" s="55"/>
      <c r="E22" s="36"/>
    </row>
    <row r="23" spans="2:7">
      <c r="E23" s="36"/>
    </row>
    <row r="24" spans="2:7">
      <c r="E24" s="36"/>
    </row>
    <row r="25" spans="2:7">
      <c r="E25" s="36"/>
    </row>
    <row r="26" spans="2:7">
      <c r="E26" s="36"/>
    </row>
    <row r="27" spans="2:7">
      <c r="E27" s="36"/>
    </row>
    <row r="28" spans="2:7">
      <c r="E28" s="36"/>
    </row>
    <row r="29" spans="2:7">
      <c r="E29" s="36"/>
    </row>
    <row r="30" spans="2:7">
      <c r="E30" s="36"/>
    </row>
    <row r="31" spans="2:7">
      <c r="E31" s="36"/>
    </row>
    <row r="32" spans="2:7">
      <c r="E32" s="36"/>
    </row>
    <row r="33" spans="5:5">
      <c r="E33" s="36"/>
    </row>
    <row r="34" spans="5:5">
      <c r="E34" s="36"/>
    </row>
    <row r="35" spans="5:5">
      <c r="E35" s="36"/>
    </row>
    <row r="36" spans="5:5">
      <c r="E36" s="36"/>
    </row>
    <row r="37" spans="5:5">
      <c r="E37" s="36"/>
    </row>
    <row r="38" spans="5:5">
      <c r="E38" s="36"/>
    </row>
    <row r="39" spans="5:5">
      <c r="E39" s="36"/>
    </row>
    <row r="40" spans="5:5">
      <c r="E40" s="36"/>
    </row>
    <row r="41" spans="5:5">
      <c r="E41" s="36"/>
    </row>
    <row r="42" spans="5:5">
      <c r="E42" s="36"/>
    </row>
    <row r="43" spans="5:5">
      <c r="E43" s="36"/>
    </row>
    <row r="44" spans="5:5">
      <c r="E44" s="36"/>
    </row>
    <row r="45" spans="5:5">
      <c r="E45" s="36"/>
    </row>
    <row r="46" spans="5:5">
      <c r="E46" s="36"/>
    </row>
    <row r="47" spans="5:5">
      <c r="E47" s="36"/>
    </row>
    <row r="48" spans="5:5">
      <c r="E48" s="36"/>
    </row>
    <row r="49" spans="5:5">
      <c r="E49" s="36"/>
    </row>
    <row r="50" spans="5:5">
      <c r="E50" s="36"/>
    </row>
    <row r="51" spans="5:5">
      <c r="E51" s="36"/>
    </row>
    <row r="52" spans="5:5">
      <c r="E52" s="36"/>
    </row>
    <row r="53" spans="5:5">
      <c r="E53" s="36"/>
    </row>
    <row r="54" spans="5:5">
      <c r="E54" s="36"/>
    </row>
    <row r="55" spans="5:5">
      <c r="E55" s="36"/>
    </row>
  </sheetData>
  <mergeCells count="8">
    <mergeCell ref="F21:G21"/>
    <mergeCell ref="A16:E16"/>
    <mergeCell ref="A4:J4"/>
    <mergeCell ref="K6:O6"/>
    <mergeCell ref="K7:L7"/>
    <mergeCell ref="K8:L8"/>
    <mergeCell ref="B20:C20"/>
    <mergeCell ref="F20:G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6"/>
  <sheetViews>
    <sheetView showGridLines="0" view="pageBreakPreview" topLeftCell="A9" zoomScaleNormal="100" zoomScaleSheetLayoutView="100" workbookViewId="0">
      <selection activeCell="E11" sqref="E11"/>
    </sheetView>
  </sheetViews>
  <sheetFormatPr defaultRowHeight="14.25"/>
  <cols>
    <col min="1" max="1" width="4.625" customWidth="1"/>
    <col min="2" max="2" width="63" customWidth="1"/>
    <col min="3" max="3" width="10.25" customWidth="1"/>
    <col min="4" max="4" width="11.625" customWidth="1"/>
    <col min="5" max="5" width="19.125" customWidth="1"/>
    <col min="6" max="6" width="22.75" customWidth="1"/>
    <col min="7" max="7" width="11" customWidth="1"/>
    <col min="8" max="8" width="13.75" customWidth="1"/>
    <col min="9" max="9" width="17.5" customWidth="1"/>
    <col min="10" max="10" width="14.75" customWidth="1"/>
    <col min="11" max="11" width="18.125" customWidth="1"/>
    <col min="12" max="12" width="8.375" customWidth="1"/>
    <col min="13" max="13" width="19.875" customWidth="1"/>
    <col min="14" max="14" width="15.875" customWidth="1"/>
    <col min="15" max="15" width="16.375" customWidth="1"/>
    <col min="16" max="1024" width="8.375" customWidth="1"/>
    <col min="1025" max="1025" width="9" customWidth="1"/>
  </cols>
  <sheetData>
    <row r="1" spans="1:15" s="40" customFormat="1">
      <c r="A1" s="37"/>
      <c r="B1" s="38"/>
      <c r="C1" s="37"/>
      <c r="D1" s="39"/>
      <c r="E1" s="39"/>
      <c r="F1" s="39"/>
      <c r="G1" s="99"/>
      <c r="H1" s="99"/>
      <c r="I1" s="99"/>
      <c r="K1" s="39"/>
      <c r="L1" s="39"/>
      <c r="M1" s="39"/>
      <c r="N1" s="39"/>
    </row>
    <row r="2" spans="1:15" s="40" customFormat="1" ht="24" customHeight="1">
      <c r="A2" s="37"/>
      <c r="B2" s="39"/>
      <c r="C2" s="41"/>
      <c r="D2" s="39"/>
      <c r="E2" s="39"/>
      <c r="F2" s="39"/>
      <c r="G2" s="99"/>
      <c r="H2" s="99"/>
      <c r="I2" s="99"/>
      <c r="J2" s="43" t="s">
        <v>14</v>
      </c>
      <c r="K2" s="39"/>
      <c r="L2" s="39"/>
      <c r="M2" s="39"/>
      <c r="N2" s="39"/>
    </row>
    <row r="3" spans="1:15" s="40" customFormat="1" ht="26.25" customHeight="1">
      <c r="C3" s="44"/>
      <c r="D3" s="43"/>
      <c r="E3" s="43"/>
      <c r="F3" s="43"/>
      <c r="G3" s="100"/>
      <c r="H3" s="100"/>
      <c r="I3" s="100"/>
      <c r="K3" s="42"/>
      <c r="L3" s="42"/>
      <c r="M3" s="42"/>
      <c r="N3" s="42"/>
    </row>
    <row r="4" spans="1:15" s="46" customFormat="1" ht="68.25" customHeight="1">
      <c r="A4" s="80"/>
      <c r="B4" s="395" t="s">
        <v>32</v>
      </c>
      <c r="C4" s="395"/>
      <c r="D4" s="395"/>
      <c r="E4" s="395"/>
      <c r="F4" s="395"/>
      <c r="G4" s="395"/>
      <c r="H4" s="395"/>
      <c r="I4" s="395"/>
      <c r="J4" s="395"/>
      <c r="K4" s="395"/>
      <c r="L4" s="45"/>
      <c r="M4" s="45"/>
      <c r="N4" s="45"/>
    </row>
    <row r="5" spans="1:15" s="55" customFormat="1" ht="15" customHeight="1">
      <c r="B5" s="81" t="s">
        <v>23</v>
      </c>
      <c r="C5" s="81"/>
      <c r="D5" s="81"/>
      <c r="E5" s="81"/>
      <c r="F5" s="81"/>
      <c r="G5" s="101"/>
      <c r="H5" s="101"/>
      <c r="I5" s="101"/>
      <c r="J5" s="84"/>
      <c r="K5" s="4"/>
    </row>
    <row r="6" spans="1:15" s="55" customFormat="1" ht="37.5" customHeight="1">
      <c r="B6" s="86" t="s">
        <v>93</v>
      </c>
      <c r="C6" s="117"/>
      <c r="D6" s="117"/>
      <c r="E6" s="117"/>
      <c r="F6" s="117"/>
      <c r="G6" s="117"/>
      <c r="H6" s="117"/>
      <c r="I6" s="117"/>
      <c r="J6" s="117"/>
      <c r="K6" s="420" t="s">
        <v>0</v>
      </c>
      <c r="L6" s="421"/>
      <c r="M6" s="421"/>
      <c r="N6" s="421"/>
      <c r="O6" s="422"/>
    </row>
    <row r="7" spans="1:15" s="55" customFormat="1" ht="54" customHeight="1">
      <c r="A7" s="5" t="s">
        <v>16</v>
      </c>
      <c r="B7" s="130" t="s">
        <v>1</v>
      </c>
      <c r="C7" s="131" t="s">
        <v>111</v>
      </c>
      <c r="D7" s="132" t="s">
        <v>2</v>
      </c>
      <c r="E7" s="133" t="s">
        <v>87</v>
      </c>
      <c r="F7" s="132" t="s">
        <v>88</v>
      </c>
      <c r="G7" s="133" t="s">
        <v>3</v>
      </c>
      <c r="H7" s="133" t="s">
        <v>89</v>
      </c>
      <c r="I7" s="133" t="s">
        <v>90</v>
      </c>
      <c r="J7" s="134" t="s">
        <v>91</v>
      </c>
      <c r="K7" s="437" t="s">
        <v>110</v>
      </c>
      <c r="L7" s="432"/>
      <c r="M7" s="128" t="s">
        <v>113</v>
      </c>
      <c r="N7" s="128" t="s">
        <v>112</v>
      </c>
      <c r="O7" s="128" t="s">
        <v>4</v>
      </c>
    </row>
    <row r="8" spans="1:15" s="55" customFormat="1" ht="16.5" customHeight="1">
      <c r="A8" s="5">
        <v>1</v>
      </c>
      <c r="B8" s="5">
        <v>2</v>
      </c>
      <c r="C8" s="115">
        <v>3</v>
      </c>
      <c r="D8" s="115">
        <v>4</v>
      </c>
      <c r="E8" s="115">
        <v>5</v>
      </c>
      <c r="F8" s="115">
        <v>6</v>
      </c>
      <c r="G8" s="116">
        <v>7</v>
      </c>
      <c r="H8" s="116">
        <v>8</v>
      </c>
      <c r="I8" s="116">
        <v>9</v>
      </c>
      <c r="J8" s="115">
        <v>10</v>
      </c>
      <c r="K8" s="425">
        <v>11</v>
      </c>
      <c r="L8" s="426"/>
      <c r="M8" s="82">
        <v>12</v>
      </c>
      <c r="N8" s="7">
        <v>13</v>
      </c>
      <c r="O8" s="82">
        <v>14</v>
      </c>
    </row>
    <row r="9" spans="1:15" s="55" customFormat="1" ht="5.25" customHeight="1">
      <c r="A9" s="79"/>
      <c r="B9" s="79"/>
      <c r="C9" s="79"/>
      <c r="D9" s="79"/>
      <c r="E9" s="90"/>
      <c r="F9" s="90"/>
      <c r="G9" s="79"/>
      <c r="H9" s="79"/>
      <c r="I9" s="79"/>
      <c r="J9" s="79"/>
      <c r="K9" s="79"/>
      <c r="L9" s="90"/>
      <c r="M9" s="90"/>
      <c r="N9" s="90"/>
      <c r="O9" s="90"/>
    </row>
    <row r="10" spans="1:15" ht="115.5" customHeight="1">
      <c r="A10" s="27">
        <v>1</v>
      </c>
      <c r="B10" s="10" t="s">
        <v>175</v>
      </c>
      <c r="C10" s="18" t="s">
        <v>5</v>
      </c>
      <c r="D10" s="150">
        <v>300</v>
      </c>
      <c r="E10" s="11"/>
      <c r="F10" s="343">
        <v>0.08</v>
      </c>
      <c r="G10" s="216">
        <f>E10*1.08</f>
        <v>0</v>
      </c>
      <c r="H10" s="216">
        <f>D10*E10</f>
        <v>0</v>
      </c>
      <c r="I10" s="162">
        <f>J10-H10</f>
        <v>0</v>
      </c>
      <c r="J10" s="162">
        <f>D10*G10</f>
        <v>0</v>
      </c>
      <c r="K10" s="112"/>
      <c r="L10" s="127"/>
      <c r="M10" s="127"/>
      <c r="N10" s="127"/>
      <c r="O10" s="127"/>
    </row>
    <row r="11" spans="1:15" ht="102" customHeight="1">
      <c r="A11" s="27" t="s">
        <v>19</v>
      </c>
      <c r="B11" s="10" t="s">
        <v>176</v>
      </c>
      <c r="C11" s="18" t="s">
        <v>5</v>
      </c>
      <c r="D11" s="150">
        <v>100</v>
      </c>
      <c r="E11" s="11"/>
      <c r="F11" s="343">
        <v>0.08</v>
      </c>
      <c r="G11" s="216">
        <f t="shared" ref="G11:G12" si="0">E11*1.08</f>
        <v>0</v>
      </c>
      <c r="H11" s="216">
        <f t="shared" ref="H11:H12" si="1">D11*E11</f>
        <v>0</v>
      </c>
      <c r="I11" s="162">
        <f t="shared" ref="I11:I12" si="2">J11-H11</f>
        <v>0</v>
      </c>
      <c r="J11" s="162">
        <f t="shared" ref="J11" si="3">D11*G11</f>
        <v>0</v>
      </c>
      <c r="K11" s="112"/>
      <c r="L11" s="127"/>
      <c r="M11" s="127"/>
      <c r="N11" s="127"/>
      <c r="O11" s="127"/>
    </row>
    <row r="12" spans="1:15" ht="100.5" customHeight="1">
      <c r="A12" s="217" t="s">
        <v>20</v>
      </c>
      <c r="B12" s="218" t="s">
        <v>63</v>
      </c>
      <c r="C12" s="24" t="s">
        <v>5</v>
      </c>
      <c r="D12" s="219">
        <v>50</v>
      </c>
      <c r="E12" s="25"/>
      <c r="F12" s="346">
        <v>0.08</v>
      </c>
      <c r="G12" s="220">
        <f t="shared" si="0"/>
        <v>0</v>
      </c>
      <c r="H12" s="220">
        <f t="shared" si="1"/>
        <v>0</v>
      </c>
      <c r="I12" s="162">
        <f t="shared" si="2"/>
        <v>0</v>
      </c>
      <c r="J12" s="171">
        <f>D12*G12</f>
        <v>0</v>
      </c>
      <c r="K12" s="112"/>
      <c r="L12" s="127"/>
      <c r="M12" s="127"/>
      <c r="N12" s="127"/>
      <c r="O12" s="127"/>
    </row>
    <row r="13" spans="1:15" ht="13.5" customHeight="1">
      <c r="A13" s="405" t="s">
        <v>13</v>
      </c>
      <c r="B13" s="405"/>
      <c r="C13" s="405"/>
      <c r="D13" s="405"/>
      <c r="E13" s="405"/>
      <c r="F13" s="363"/>
      <c r="G13" s="363"/>
      <c r="H13" s="172">
        <f>SUM(H10:H12)</f>
        <v>0</v>
      </c>
      <c r="I13" s="172">
        <f>SUM(I10:I12)</f>
        <v>0</v>
      </c>
      <c r="J13" s="209">
        <f>SUM(J10:J12)</f>
        <v>0</v>
      </c>
      <c r="K13" s="2"/>
    </row>
    <row r="14" spans="1:15">
      <c r="A14" s="2"/>
      <c r="B14" s="19"/>
      <c r="C14" s="2"/>
      <c r="D14" s="2"/>
      <c r="E14" s="2"/>
      <c r="F14" s="2"/>
      <c r="G14" s="2"/>
      <c r="H14" s="2"/>
      <c r="I14" s="2"/>
      <c r="J14" s="2"/>
      <c r="K14" s="2"/>
    </row>
    <row r="15" spans="1:15" ht="12.75" customHeight="1">
      <c r="A15" s="412" t="s">
        <v>150</v>
      </c>
      <c r="B15" s="412"/>
      <c r="C15" s="2"/>
      <c r="D15" s="2"/>
      <c r="E15" s="412" t="s">
        <v>131</v>
      </c>
      <c r="F15" s="412"/>
      <c r="G15" s="2"/>
      <c r="H15" s="2"/>
      <c r="I15" s="2"/>
      <c r="J15" s="2"/>
      <c r="K15" s="2"/>
    </row>
    <row r="16" spans="1:15">
      <c r="A16" s="2"/>
      <c r="B16" s="19"/>
      <c r="C16" s="2"/>
      <c r="D16" s="2"/>
      <c r="E16" s="412"/>
      <c r="F16" s="412"/>
      <c r="G16" s="2"/>
      <c r="H16" s="2"/>
      <c r="I16" s="2"/>
      <c r="J16" s="2"/>
      <c r="K16" s="2"/>
    </row>
  </sheetData>
  <mergeCells count="7">
    <mergeCell ref="K6:O6"/>
    <mergeCell ref="B4:K4"/>
    <mergeCell ref="A13:E13"/>
    <mergeCell ref="A15:B15"/>
    <mergeCell ref="E15:F16"/>
    <mergeCell ref="K7:L7"/>
    <mergeCell ref="K8:L8"/>
  </mergeCells>
  <pageMargins left="0.75000000000000011" right="0.75000000000000011" top="1.295275590551181" bottom="1.295275590551181" header="1" footer="1"/>
  <pageSetup paperSize="9" scale="47" fitToWidth="0" fitToHeight="0" pageOrder="overThenDown" orientation="landscape" r:id="rId1"/>
  <headerFooter alignWithMargins="0"/>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0"/>
  <sheetViews>
    <sheetView showGridLines="0" view="pageBreakPreview" topLeftCell="A12" zoomScaleNormal="100" zoomScaleSheetLayoutView="100" workbookViewId="0">
      <selection activeCell="D14" sqref="D14"/>
    </sheetView>
  </sheetViews>
  <sheetFormatPr defaultRowHeight="14.25"/>
  <cols>
    <col min="1" max="1" width="4.625" customWidth="1"/>
    <col min="2" max="2" width="47.25" customWidth="1"/>
    <col min="3" max="3" width="10.25" customWidth="1"/>
    <col min="4" max="4" width="11.625" customWidth="1"/>
    <col min="5" max="5" width="19" customWidth="1"/>
    <col min="6" max="6" width="22.75" customWidth="1"/>
    <col min="7" max="7" width="14.125" customWidth="1"/>
    <col min="8" max="8" width="15.125" customWidth="1"/>
    <col min="9" max="9" width="19.125" customWidth="1"/>
    <col min="10" max="10" width="14.75" customWidth="1"/>
    <col min="11" max="11" width="20.5" customWidth="1"/>
    <col min="12" max="12" width="20.125" customWidth="1"/>
    <col min="13" max="13" width="12.25" customWidth="1"/>
    <col min="14" max="14" width="13.25" customWidth="1"/>
    <col min="15" max="1023" width="8.375" customWidth="1"/>
    <col min="1024" max="1024" width="9" customWidth="1"/>
  </cols>
  <sheetData>
    <row r="1" spans="1:14" s="40" customFormat="1">
      <c r="A1" s="37"/>
      <c r="B1" s="38"/>
      <c r="C1" s="37"/>
      <c r="D1" s="39"/>
      <c r="E1" s="39"/>
      <c r="F1" s="39"/>
      <c r="G1" s="99"/>
      <c r="H1" s="99"/>
      <c r="I1" s="99"/>
      <c r="K1" s="39"/>
      <c r="L1" s="39"/>
      <c r="M1" s="39"/>
    </row>
    <row r="2" spans="1:14" s="40" customFormat="1" ht="24" customHeight="1">
      <c r="A2" s="37"/>
      <c r="B2" s="39"/>
      <c r="C2" s="41"/>
      <c r="D2" s="39"/>
      <c r="E2" s="39"/>
      <c r="F2" s="39"/>
      <c r="G2" s="99"/>
      <c r="H2" s="99"/>
      <c r="I2" s="99"/>
      <c r="J2" s="43" t="s">
        <v>14</v>
      </c>
      <c r="K2" s="39"/>
      <c r="L2" s="39"/>
      <c r="M2" s="39"/>
    </row>
    <row r="3" spans="1:14" s="40" customFormat="1" ht="26.25" customHeight="1">
      <c r="C3" s="44"/>
      <c r="D3" s="43"/>
      <c r="E3" s="43"/>
      <c r="F3" s="43"/>
      <c r="G3" s="100"/>
      <c r="H3" s="100"/>
      <c r="I3" s="100"/>
      <c r="K3" s="42"/>
      <c r="L3" s="42"/>
      <c r="M3" s="42"/>
    </row>
    <row r="4" spans="1:14" s="46" customFormat="1" ht="68.25" customHeight="1">
      <c r="A4" s="395" t="s">
        <v>32</v>
      </c>
      <c r="B4" s="395"/>
      <c r="C4" s="395"/>
      <c r="D4" s="395"/>
      <c r="E4" s="395"/>
      <c r="F4" s="395"/>
      <c r="G4" s="395"/>
      <c r="H4" s="395"/>
      <c r="I4" s="395"/>
      <c r="J4" s="395"/>
      <c r="K4" s="80"/>
      <c r="L4" s="45"/>
      <c r="M4" s="45"/>
    </row>
    <row r="5" spans="1:14" s="55" customFormat="1" ht="15" customHeight="1">
      <c r="B5" s="81" t="s">
        <v>23</v>
      </c>
      <c r="C5" s="81"/>
      <c r="D5" s="81"/>
      <c r="E5" s="81"/>
      <c r="F5" s="81"/>
      <c r="G5" s="101"/>
      <c r="H5" s="101"/>
      <c r="I5" s="101"/>
      <c r="J5" s="84"/>
      <c r="K5" s="4"/>
    </row>
    <row r="6" spans="1:14" s="55" customFormat="1" ht="51.75" customHeight="1">
      <c r="B6" s="86" t="s">
        <v>92</v>
      </c>
      <c r="C6" s="117"/>
      <c r="D6" s="117"/>
      <c r="E6" s="117"/>
      <c r="F6" s="117"/>
      <c r="G6" s="117"/>
      <c r="H6" s="117"/>
      <c r="I6" s="117"/>
      <c r="J6" s="117"/>
      <c r="K6" s="420" t="s">
        <v>0</v>
      </c>
      <c r="L6" s="421"/>
      <c r="M6" s="421"/>
      <c r="N6" s="438"/>
    </row>
    <row r="7" spans="1:14" s="55" customFormat="1" ht="54" customHeight="1">
      <c r="A7" s="5" t="s">
        <v>16</v>
      </c>
      <c r="B7" s="130" t="s">
        <v>1</v>
      </c>
      <c r="C7" s="131" t="s">
        <v>111</v>
      </c>
      <c r="D7" s="132" t="s">
        <v>2</v>
      </c>
      <c r="E7" s="133" t="s">
        <v>87</v>
      </c>
      <c r="F7" s="132" t="s">
        <v>88</v>
      </c>
      <c r="G7" s="133" t="s">
        <v>3</v>
      </c>
      <c r="H7" s="133" t="s">
        <v>89</v>
      </c>
      <c r="I7" s="133" t="s">
        <v>90</v>
      </c>
      <c r="J7" s="134" t="s">
        <v>91</v>
      </c>
      <c r="K7" s="230" t="s">
        <v>110</v>
      </c>
      <c r="L7" s="128" t="s">
        <v>113</v>
      </c>
      <c r="M7" s="128" t="s">
        <v>112</v>
      </c>
      <c r="N7" s="128" t="s">
        <v>4</v>
      </c>
    </row>
    <row r="8" spans="1:14" s="55" customFormat="1" ht="16.5" customHeight="1">
      <c r="A8" s="5">
        <v>1</v>
      </c>
      <c r="B8" s="5">
        <v>2</v>
      </c>
      <c r="C8" s="115">
        <v>3</v>
      </c>
      <c r="D8" s="115">
        <v>4</v>
      </c>
      <c r="E8" s="115">
        <v>5</v>
      </c>
      <c r="F8" s="115">
        <v>6</v>
      </c>
      <c r="G8" s="116">
        <v>7</v>
      </c>
      <c r="H8" s="116">
        <v>8</v>
      </c>
      <c r="I8" s="116">
        <v>9</v>
      </c>
      <c r="J8" s="115">
        <v>10</v>
      </c>
      <c r="K8" s="82">
        <v>11</v>
      </c>
      <c r="L8" s="82">
        <v>12</v>
      </c>
      <c r="M8" s="7">
        <v>13</v>
      </c>
      <c r="N8" s="82">
        <v>14</v>
      </c>
    </row>
    <row r="9" spans="1:14" s="55" customFormat="1" ht="5.25" customHeight="1">
      <c r="A9" s="79"/>
      <c r="B9" s="79"/>
      <c r="C9" s="79"/>
      <c r="D9" s="79"/>
      <c r="E9" s="90"/>
      <c r="F9" s="90"/>
      <c r="G9" s="79"/>
      <c r="H9" s="79"/>
      <c r="I9" s="79"/>
      <c r="J9" s="79"/>
      <c r="K9" s="79"/>
      <c r="L9" s="90"/>
      <c r="M9" s="90"/>
      <c r="N9" s="90"/>
    </row>
    <row r="10" spans="1:14" ht="52.5" customHeight="1">
      <c r="A10" s="28" t="s">
        <v>18</v>
      </c>
      <c r="B10" s="28" t="s">
        <v>177</v>
      </c>
      <c r="C10" s="18" t="s">
        <v>5</v>
      </c>
      <c r="D10" s="18">
        <v>10</v>
      </c>
      <c r="E10" s="89"/>
      <c r="F10" s="347">
        <v>0.08</v>
      </c>
      <c r="G10" s="221"/>
      <c r="H10" s="221">
        <f>D10*E10</f>
        <v>0</v>
      </c>
      <c r="I10" s="221">
        <f>J10-H10</f>
        <v>0</v>
      </c>
      <c r="J10" s="221">
        <f>D10*G10</f>
        <v>0</v>
      </c>
      <c r="K10" s="91"/>
      <c r="L10" s="127"/>
      <c r="M10" s="127"/>
      <c r="N10" s="127"/>
    </row>
    <row r="11" spans="1:14" ht="29.25" customHeight="1">
      <c r="A11" s="8">
        <v>2</v>
      </c>
      <c r="B11" s="10" t="s">
        <v>178</v>
      </c>
      <c r="C11" s="18" t="s">
        <v>5</v>
      </c>
      <c r="D11" s="26">
        <v>250</v>
      </c>
      <c r="E11" s="89"/>
      <c r="F11" s="347">
        <v>0.08</v>
      </c>
      <c r="G11" s="165"/>
      <c r="H11" s="221">
        <f t="shared" ref="H11:H14" si="0">D11*E11</f>
        <v>0</v>
      </c>
      <c r="I11" s="221">
        <f t="shared" ref="I11:I14" si="1">J11-H11</f>
        <v>0</v>
      </c>
      <c r="J11" s="221">
        <f t="shared" ref="J11:J14" si="2">D11*G11</f>
        <v>0</v>
      </c>
      <c r="K11" s="92"/>
      <c r="L11" s="127"/>
      <c r="M11" s="127"/>
      <c r="N11" s="127"/>
    </row>
    <row r="12" spans="1:14" ht="27.75" customHeight="1">
      <c r="A12" s="28" t="s">
        <v>20</v>
      </c>
      <c r="B12" s="10" t="s">
        <v>179</v>
      </c>
      <c r="C12" s="18" t="s">
        <v>5</v>
      </c>
      <c r="D12" s="26">
        <v>90</v>
      </c>
      <c r="E12" s="89"/>
      <c r="F12" s="347">
        <v>0.08</v>
      </c>
      <c r="G12" s="165"/>
      <c r="H12" s="221">
        <f t="shared" si="0"/>
        <v>0</v>
      </c>
      <c r="I12" s="221">
        <f t="shared" si="1"/>
        <v>0</v>
      </c>
      <c r="J12" s="221">
        <f t="shared" si="2"/>
        <v>0</v>
      </c>
      <c r="K12" s="92"/>
      <c r="L12" s="127"/>
      <c r="M12" s="127"/>
      <c r="N12" s="127"/>
    </row>
    <row r="13" spans="1:14" ht="17.25" customHeight="1">
      <c r="A13" s="8">
        <v>4</v>
      </c>
      <c r="B13" s="10" t="s">
        <v>34</v>
      </c>
      <c r="C13" s="18" t="s">
        <v>5</v>
      </c>
      <c r="D13" s="26">
        <v>20</v>
      </c>
      <c r="E13" s="89"/>
      <c r="F13" s="347">
        <v>0.08</v>
      </c>
      <c r="G13" s="165"/>
      <c r="H13" s="221">
        <f t="shared" si="0"/>
        <v>0</v>
      </c>
      <c r="I13" s="221">
        <f t="shared" si="1"/>
        <v>0</v>
      </c>
      <c r="J13" s="221">
        <f t="shared" si="2"/>
        <v>0</v>
      </c>
      <c r="K13" s="92"/>
      <c r="L13" s="127"/>
      <c r="M13" s="127"/>
      <c r="N13" s="127"/>
    </row>
    <row r="14" spans="1:14" ht="141.75" customHeight="1">
      <c r="A14" s="56" t="s">
        <v>7</v>
      </c>
      <c r="B14" s="10" t="s">
        <v>259</v>
      </c>
      <c r="C14" s="18" t="s">
        <v>5</v>
      </c>
      <c r="D14" s="26">
        <v>50</v>
      </c>
      <c r="E14" s="89"/>
      <c r="F14" s="347">
        <v>0.08</v>
      </c>
      <c r="G14" s="165"/>
      <c r="H14" s="221">
        <f t="shared" si="0"/>
        <v>0</v>
      </c>
      <c r="I14" s="221">
        <f t="shared" si="1"/>
        <v>0</v>
      </c>
      <c r="J14" s="221">
        <f t="shared" si="2"/>
        <v>0</v>
      </c>
      <c r="K14" s="92"/>
      <c r="L14" s="127"/>
      <c r="M14" s="127"/>
      <c r="N14" s="127"/>
    </row>
    <row r="15" spans="1:14" ht="22.5" customHeight="1">
      <c r="A15" s="435" t="s">
        <v>13</v>
      </c>
      <c r="B15" s="435"/>
      <c r="C15" s="435"/>
      <c r="D15" s="435"/>
      <c r="E15" s="436"/>
      <c r="F15" s="363"/>
      <c r="G15" s="169"/>
      <c r="H15" s="172">
        <f>SUM(H10:H14)</f>
        <v>0</v>
      </c>
      <c r="I15" s="172">
        <f>SUM(I10:I14)</f>
        <v>0</v>
      </c>
      <c r="J15" s="361">
        <f>SUM(J10:J14)</f>
        <v>0</v>
      </c>
      <c r="K15" s="2"/>
    </row>
    <row r="16" spans="1:14">
      <c r="A16" s="2"/>
      <c r="B16" s="19"/>
      <c r="C16" s="2"/>
      <c r="D16" s="2"/>
      <c r="E16" s="2"/>
      <c r="F16" s="2"/>
      <c r="G16" s="2"/>
      <c r="H16" s="2"/>
      <c r="I16" s="2"/>
      <c r="J16" s="2"/>
      <c r="K16" s="2"/>
    </row>
    <row r="17" spans="1:11">
      <c r="A17" s="55"/>
      <c r="B17" s="19"/>
      <c r="C17" s="55"/>
      <c r="D17" s="55"/>
      <c r="E17" s="55"/>
      <c r="F17" s="55"/>
      <c r="G17" s="55"/>
      <c r="H17" s="55"/>
      <c r="I17" s="55"/>
      <c r="J17" s="55"/>
      <c r="K17" s="55"/>
    </row>
    <row r="18" spans="1:11">
      <c r="A18" s="55"/>
      <c r="B18" s="19"/>
      <c r="C18" s="55"/>
      <c r="D18" s="55"/>
      <c r="E18" s="55"/>
      <c r="F18" s="55"/>
      <c r="G18" s="55"/>
      <c r="H18" s="55"/>
      <c r="I18" s="55"/>
      <c r="J18" s="55"/>
      <c r="K18" s="55"/>
    </row>
    <row r="19" spans="1:11" ht="12.75" customHeight="1">
      <c r="A19" s="412" t="s">
        <v>150</v>
      </c>
      <c r="B19" s="412"/>
      <c r="C19" s="2"/>
      <c r="E19" s="412" t="s">
        <v>24</v>
      </c>
      <c r="F19" s="412"/>
      <c r="G19" s="2"/>
      <c r="H19" s="2"/>
      <c r="I19" s="2"/>
      <c r="J19" s="2"/>
      <c r="K19" s="2"/>
    </row>
    <row r="20" spans="1:11">
      <c r="A20" s="2"/>
      <c r="B20" s="19"/>
      <c r="C20" s="2"/>
      <c r="E20" s="412"/>
      <c r="F20" s="412"/>
      <c r="G20" s="2"/>
      <c r="H20" s="2"/>
      <c r="I20" s="2"/>
      <c r="J20" s="2"/>
      <c r="K20" s="2"/>
    </row>
  </sheetData>
  <mergeCells count="5">
    <mergeCell ref="A15:E15"/>
    <mergeCell ref="A19:B19"/>
    <mergeCell ref="E19:F20"/>
    <mergeCell ref="A4:J4"/>
    <mergeCell ref="K6:N6"/>
  </mergeCells>
  <pageMargins left="0.75000000000000011" right="0.75000000000000011" top="1.295275590551181" bottom="1.295275590551181" header="1" footer="1"/>
  <pageSetup paperSize="9" scale="46"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129</TotalTime>
  <Application>Microsoft Excel</Application>
  <DocSecurity>0</DocSecurity>
  <ScaleCrop>false</ScaleCrop>
  <HeadingPairs>
    <vt:vector size="4" baseType="variant">
      <vt:variant>
        <vt:lpstr>Arkusze</vt:lpstr>
      </vt:variant>
      <vt:variant>
        <vt:i4>19</vt:i4>
      </vt:variant>
      <vt:variant>
        <vt:lpstr>Zakresy nazwane</vt:lpstr>
      </vt:variant>
      <vt:variant>
        <vt:i4>9</vt:i4>
      </vt:variant>
    </vt:vector>
  </HeadingPairs>
  <TitlesOfParts>
    <vt:vector size="28" baseType="lpstr">
      <vt:lpstr>Pakiet_nr_1</vt:lpstr>
      <vt:lpstr>Pakiet_nr_2</vt:lpstr>
      <vt:lpstr>Pakiet_nr_3</vt:lpstr>
      <vt:lpstr>Pakiet_nr_4</vt:lpstr>
      <vt:lpstr>Pakiet_nr_5</vt:lpstr>
      <vt:lpstr>Pakiet_nr_6</vt:lpstr>
      <vt:lpstr>Pakiet_nr_7</vt:lpstr>
      <vt:lpstr>Pakiet_nr_8</vt:lpstr>
      <vt:lpstr>Pakiet_nr_9</vt:lpstr>
      <vt:lpstr>Pakiet_nr_10</vt:lpstr>
      <vt:lpstr>Pakiet nr 11</vt:lpstr>
      <vt:lpstr>Pakiet nr 12</vt:lpstr>
      <vt:lpstr>Pakiet nr 13</vt:lpstr>
      <vt:lpstr>Pakiet nr 14</vt:lpstr>
      <vt:lpstr>Pakiet nr 15</vt:lpstr>
      <vt:lpstr>Pakiet nr 16</vt:lpstr>
      <vt:lpstr>Pakiet nr 17</vt:lpstr>
      <vt:lpstr>Pakiet nr 18</vt:lpstr>
      <vt:lpstr>Pakiet nr 19</vt:lpstr>
      <vt:lpstr>Pakiet_nr_1!Obszar_wydruku</vt:lpstr>
      <vt:lpstr>Pakiet_nr_10!Obszar_wydruku</vt:lpstr>
      <vt:lpstr>Pakiet_nr_2!Obszar_wydruku</vt:lpstr>
      <vt:lpstr>Pakiet_nr_3!Obszar_wydruku</vt:lpstr>
      <vt:lpstr>Pakiet_nr_4!Obszar_wydruku</vt:lpstr>
      <vt:lpstr>Pakiet_nr_5!Obszar_wydruku</vt:lpstr>
      <vt:lpstr>Pakiet_nr_6!Obszar_wydruku</vt:lpstr>
      <vt:lpstr>Pakiet_nr_8!Obszar_wydruku</vt:lpstr>
      <vt:lpstr>Pakiet_nr_9!Obszar_wydruku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Anna Żuk</cp:lastModifiedBy>
  <cp:revision>6</cp:revision>
  <cp:lastPrinted>2018-09-25T09:43:56Z</cp:lastPrinted>
  <dcterms:created xsi:type="dcterms:W3CDTF">1997-02-26T15:46:56Z</dcterms:created>
  <dcterms:modified xsi:type="dcterms:W3CDTF">2019-12-30T09:53:02Z</dcterms:modified>
</cp:coreProperties>
</file>