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fsmorski\Zamowienia Publiczne\Ania Z\2023\251\N_251_28-57_JEDNORAZÓWKA\4. SWZ\"/>
    </mc:Choice>
  </mc:AlternateContent>
  <xr:revisionPtr revIDLastSave="0" documentId="13_ncr:1_{40F4A100-FE20-406C-A5E1-EEFE28BF1D48}" xr6:coauthVersionLast="36" xr6:coauthVersionMax="36" xr10:uidLastSave="{00000000-0000-0000-0000-000000000000}"/>
  <bookViews>
    <workbookView xWindow="0" yWindow="0" windowWidth="28800" windowHeight="12105" tabRatio="500" xr2:uid="{00000000-000D-0000-FFFF-FFFF00000000}"/>
  </bookViews>
  <sheets>
    <sheet name="Arkusz1" sheetId="1" r:id="rId1"/>
  </sheets>
  <definedNames>
    <definedName name="_xlnm.Print_Area" localSheetId="0">Arkusz1!$A$1:$M$299</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F16" i="1" l="1"/>
  <c r="H16" i="1"/>
  <c r="I16" i="1"/>
  <c r="I298" i="1" l="1"/>
  <c r="H298" i="1"/>
  <c r="F298" i="1"/>
  <c r="I291" i="1"/>
  <c r="H291" i="1"/>
  <c r="F291" i="1"/>
  <c r="I283" i="1"/>
  <c r="H283" i="1"/>
  <c r="F283" i="1"/>
  <c r="I261" i="1"/>
  <c r="H261" i="1"/>
  <c r="F261" i="1"/>
  <c r="I236" i="1"/>
  <c r="H236" i="1"/>
  <c r="F236" i="1"/>
  <c r="D235" i="1"/>
  <c r="D234" i="1"/>
  <c r="D233" i="1"/>
  <c r="D232" i="1"/>
  <c r="D230" i="1"/>
  <c r="D229" i="1"/>
  <c r="D228" i="1"/>
  <c r="I222" i="1"/>
  <c r="H222" i="1"/>
  <c r="F222" i="1"/>
  <c r="I215" i="1"/>
  <c r="H215" i="1"/>
  <c r="F215" i="1"/>
  <c r="I208" i="1"/>
  <c r="H208" i="1"/>
  <c r="F208" i="1"/>
  <c r="I195" i="1"/>
  <c r="H195" i="1"/>
  <c r="F195" i="1"/>
  <c r="D194" i="1"/>
  <c r="D193" i="1"/>
  <c r="D192" i="1"/>
  <c r="D191" i="1"/>
  <c r="D190" i="1"/>
  <c r="D189" i="1"/>
  <c r="I174" i="1"/>
  <c r="H174" i="1"/>
  <c r="F174" i="1"/>
  <c r="D173" i="1"/>
  <c r="D172" i="1"/>
  <c r="D171" i="1"/>
  <c r="D170" i="1"/>
  <c r="D169" i="1"/>
  <c r="D168" i="1"/>
  <c r="D167" i="1"/>
  <c r="D166" i="1"/>
  <c r="D165" i="1"/>
  <c r="D164" i="1"/>
  <c r="I158" i="1"/>
  <c r="H158" i="1"/>
  <c r="F158" i="1"/>
  <c r="D157" i="1"/>
  <c r="D156" i="1"/>
  <c r="D155" i="1"/>
  <c r="D154" i="1"/>
  <c r="D153" i="1"/>
  <c r="D152" i="1"/>
  <c r="D151" i="1"/>
  <c r="D150" i="1"/>
  <c r="D149" i="1"/>
  <c r="I117" i="1"/>
  <c r="H117" i="1"/>
  <c r="F117" i="1"/>
  <c r="D116" i="1"/>
  <c r="D115" i="1"/>
  <c r="D114" i="1"/>
  <c r="D113" i="1"/>
  <c r="D112" i="1"/>
  <c r="D111" i="1"/>
  <c r="I105" i="1"/>
  <c r="H105" i="1"/>
  <c r="F105" i="1"/>
  <c r="D104" i="1"/>
  <c r="D103" i="1"/>
  <c r="D102" i="1"/>
  <c r="D101" i="1"/>
  <c r="D100" i="1"/>
  <c r="A100" i="1"/>
  <c r="A101" i="1" s="1"/>
  <c r="D99" i="1"/>
  <c r="D98" i="1"/>
  <c r="D97" i="1"/>
  <c r="D95" i="1"/>
  <c r="D94" i="1"/>
  <c r="D92" i="1"/>
  <c r="D90" i="1"/>
  <c r="A90" i="1"/>
  <c r="D89" i="1"/>
  <c r="A89" i="1"/>
  <c r="D88" i="1"/>
  <c r="I81" i="1"/>
  <c r="H81" i="1"/>
  <c r="F81" i="1"/>
  <c r="I70" i="1"/>
  <c r="H70" i="1"/>
  <c r="F70" i="1"/>
  <c r="I61" i="1"/>
  <c r="H61" i="1"/>
  <c r="F61" i="1"/>
  <c r="I52" i="1"/>
  <c r="H52" i="1"/>
  <c r="F52" i="1"/>
  <c r="I45" i="1"/>
  <c r="H45" i="1"/>
  <c r="F45" i="1"/>
  <c r="I38" i="1"/>
  <c r="H38" i="1"/>
  <c r="F38" i="1"/>
  <c r="H29" i="1"/>
  <c r="F29" i="1"/>
  <c r="I29" i="1" s="1"/>
  <c r="I8" i="1"/>
  <c r="H8" i="1"/>
  <c r="F8" i="1"/>
</calcChain>
</file>

<file path=xl/sharedStrings.xml><?xml version="1.0" encoding="utf-8"?>
<sst xmlns="http://schemas.openxmlformats.org/spreadsheetml/2006/main" count="685" uniqueCount="254">
  <si>
    <t>Zadanie nr 1 - Krążek silikonowy (obturator) do zabiegów zamknięcia ubytków i perforacji w przegrodzie nosowej</t>
  </si>
  <si>
    <t>Lp.</t>
  </si>
  <si>
    <t>Przedmiot zamówienia</t>
  </si>
  <si>
    <t>J.m.</t>
  </si>
  <si>
    <t>Szacunkowa ilość na okres
24 m-ce</t>
  </si>
  <si>
    <t>Cena jedn. netto</t>
  </si>
  <si>
    <t>Wartość netto</t>
  </si>
  <si>
    <t>% VAT</t>
  </si>
  <si>
    <t>Wartość VAT</t>
  </si>
  <si>
    <t>Wartość brutto</t>
  </si>
  <si>
    <t>Producent</t>
  </si>
  <si>
    <t>Nr kat/ symbol</t>
  </si>
  <si>
    <t>Ilość sztuk w opak</t>
  </si>
  <si>
    <t>Nazwa handl.</t>
  </si>
  <si>
    <t>Krążek silikonowy (obturator) do zabiegów zamknięcia ubytków w przegrodzie nosa grubość 1 mm; Ø 32mm; kołnierz dwustronny, jednoczęściowy. Pakowany pojedynczo sterylnie.</t>
  </si>
  <si>
    <t>szt</t>
  </si>
  <si>
    <t>Krążek silikonowy (obturator) do zabiegów zamknięcia ubytków w przegrodzie nosa  grubość 1 mm; Ø 32mm; kołnierz dwustronny,dwuczęściowy. Pakowany pojedynczo sterylnie.</t>
  </si>
  <si>
    <t>Razem Zadanie nr 1:</t>
  </si>
  <si>
    <t>Słownie wartość brutto Zadania nr 1: ………………………………………………………………………………………………………………………………………………………………….. zł</t>
  </si>
  <si>
    <t>Zadanie nr 2 - Tuby wentylacyjne (drenik uszny)</t>
  </si>
  <si>
    <t>Nazwa handlowa</t>
  </si>
  <si>
    <t>Silikonowe tuby wentylacyjne T-Tube, przeznaczone do wentylacji długo-terminowej,  pakowane po 5 sztuk ,pojedynczo i sterylnie szerokość wymiary:
 A (średnica kołnierza) szerokość 7,60 mm; 
B (głębokość) długość kołnierza 6,0 mm.  
C (średnica przeplywu) średnica wewnętrzna tuby 1,27 mm.
LUB 
 A (średnica kołnierza) szerokość 9,80  mm; 
B (głębokość) długość kołnierza 12,0 mm.  
C (średnica przeplywu) średnica wewnętrzna tuby 1,14 mm.</t>
  </si>
  <si>
    <t>Razem Zadanie nr 2:</t>
  </si>
  <si>
    <t>Słownie wartość brutto Zadania nr 2: ………………………………………………………………………………………………………………………………………………………………….. zł</t>
  </si>
  <si>
    <t>Zadanie nr 3 - Końcówki do odsysania</t>
  </si>
  <si>
    <t>Końcówka do odsysania pola operacyjnego zwężona w części dystalnej z kontrolą siły ssania, biała końcówka zapewnia dobrą widoczność w polu operacyjnym, wykonana z PVC bez ftalanów, końcówka o średnicy 5-5,1 mm / 6,1-6,2 mm (wew. / zew.), o dł. całkowitej 21 cm, połączona z drenem o dł. 3,4 - 3,5 m. Połączenie między końcówką a drenem jest zaprojektowane tak, aby zapobiec blokowaniu się. Podwójnie opakowane wew. worek foliowy, zewn. papier - folia. </t>
  </si>
  <si>
    <t>Prosta końcówka do odsysania pola operacyjnego typu Pool, bez kontroli siły ssania, 3 szczeliny w części dystalnej minimalizują chwytanie tkanek, lekki i wyważony uchwyt zapewnia wysoki komfort pracy i ogranicza zmęczenie dłoni, biała końcówka zapewnia dobrą widoczność w polu operacyjnym, wykonana z PVC bez ftalanów, ze zdejmowaną białą nasadką chroniącą przed uszkodzeniem narządów widoczną w RTG, w nasadce 4 rzędy otworów, końcówka o średnicy 5-5,1 mm / 6,1-6,2 mm (wew. / zew.), o dł. całkowitej 31 cm, połączona z drenem o dł. 3,4 - 3,5 m. Połączenie między końcówką a drenem jest zaprojektowane tak, aby zapobiec blokowaniu się. Podwójnie opakowane wew. worek foliowy, zewn. papier - folia. </t>
  </si>
  <si>
    <t>Końcówka do odsysania pola operacyjnego, bez kontroli siły ssania, 3 szczeliny w części dystalnej minimalizują chwytanie tkanek, lekki i wyważony uchwyt zapewnia wysoki komfort pracy i ogranicza zmęczenie dłoni, biała końcówka zapewnia dobrą widoczność w polu operacyjnym, wykonana z PVC bez ftalanów, końcówka o średnicy 5-5,1 mm / 6,1-6,2 mm (wew. / zew.), o dł. całkowitej 26 cm, połączona z drenem o dł. 1,9 - 2 m. Połączenie między końcówką a drenem jest zaprojektowane tak, aby zapobiec blokowaniu się. Podwójnie opakowane wew. worek foliowy, zewn. papier - folia. </t>
  </si>
  <si>
    <t>Końcówka do odsysania pola operacyjnego, bez kontroli siły ssania, 3 szczeliny w części dystalnej minimalizują chwytanie tkanek, lekki i wyważony uchwyt zapewnia wysoki komfort pracy i ogranicza zmęczenie dłoni, biała końcówka zapewnia dobrą widoczność w polu operacyjnym, wykonana z PVC bez ftalanów, końcówka o średnicy 5-5,1 mm / 6,1-6,2 mm (wew. / zew.), o dł. całkowitej 26 cm, połączona z drenem o dł. 3,4 - 3,5 m. Połączenie między końcówką a drenem jest zaprojektowane tak, aby zapobiec blokowaniu się. Podwójnie opakowane wew. worek foliowy, zewn. papier - folia. </t>
  </si>
  <si>
    <t xml:space="preserve">Końcówka do odsysania pola operacyjnego z kontrolą siły ssania, o podwójnym świetle zapewniająca delikatne ssanie oraz wydajne ssanie, zmniejszone chwytanie tkanek, lekki i wyważony uchwyt zapewnia wysoki komfort pracy i ogranicza zmęczenie dłoni, biała końcówka zapewnia dobrą widoczność w polu operacyjnym, wykonana z PVC bez ftalanów, końcówka o średnicy 7 - 7,1 mm / 11,5 - 11,6 mm (wew. / zew.), o dł. całkowitej 33 cm, połączona z drenem o dł. 3,4 - 3,5 m. Połączenie między końcówką a drenem jest zaprojektowane tak, aby zapobiec blokowaniu się. Podwójnie opakowane wew. worek foliowy, zewn. papier - folia. </t>
  </si>
  <si>
    <t>Końcówka do odsysania pola operacyjnego płaska bez kontroli siły ssania, biała końcówka zapewnia dobrą widoczność w polu operacyjnym, wykonana z PVC bez ftalanów, końcówka o średnicy 4,9-5 mm / 6,1-6,2 mm (wew. / zew.), o dł. całkowitej 22 cm, połączona z drenem o dł. 1,9 - 2 m. Połączenie między końcówką a drenem jest zaprojektowane tak, aby zapobiec blokowaniu się. Podwójnie opakowane wew. worek foliowy, zewn. papier - folia. </t>
  </si>
  <si>
    <t xml:space="preserve">Końcówka do odsysania pola operacyjnego typu Yankauer, z kontrolą siły ssania, posiada 4 otwory w części dystalnej minimalizujące chwytanie tkanek, lekki i wyważony uchwyt zapewnia wysoki komfort pracy i ogranicza zmęczenie dłoni, biała końcówka zapewnia dobrą widoczność w polu operacyjnym, wykonana z PVC bez ftalanów, końcówka o średnicy 3,9 - 4 mm / 6 - 6,1 mm (wew. / zew.), o dł. całkowitej 25 cm, połączona z drenem o dł. 1,9 - 2 m. Połączenie między końcówką a drenem jest zaprojektowane tak, aby zapobiec blokowaniu się. Podwójnie opakowane wew. worek foliowy, zewn. papier - folia. </t>
  </si>
  <si>
    <t>Razem Zadanie nr 3</t>
  </si>
  <si>
    <t>Słownie wartość brutto Zadania nr 3: ………………………………………………………………………………………………………………………………………………………………….. zł</t>
  </si>
  <si>
    <t>Zadanie nr 4 - Elementy jednorazowe do piły szybkoobrotowej</t>
  </si>
  <si>
    <t>Wiertło róźyczka do wiertarki szybkoobrotowej</t>
  </si>
  <si>
    <t>Wiertło do kraniotomii 22/16</t>
  </si>
  <si>
    <t>Razem Zadanie nr 4:</t>
  </si>
  <si>
    <t>Słownie wartość brutto Zadania nr 4: ………………………………………………………………………………………………………………………………………………………………….. zł</t>
  </si>
  <si>
    <t>Zadanie nr 5 - Sterylny zestaw</t>
  </si>
  <si>
    <t>Sterylny jednorazowy zestaw składający się z: prowadnica(szt1), osłona(szt 2: 2x20cm i  3,55x20cm), żel saszetka min 15g(1szt,) ,elastyczna  opasek do sond USG Philips będącego w posiadaniu Zamawiającego (szt 3:C8-4v, C9-3v  i C10-3v)</t>
  </si>
  <si>
    <t>Razem Zadanie nr 5:</t>
  </si>
  <si>
    <t>Słownie wartość brutto Zadania nr 5: ………………………………………………………………………………………………………………………………………………………………….. zł</t>
  </si>
  <si>
    <t>Zadanie nr 6 - Płytka Reuter do stabilizacji przegrody nosa</t>
  </si>
  <si>
    <t>Płytka Reuter do stabilizacji przegrody nosa wykonana z materiału fluoroplastycznego w rozmiarze  0,25 i 0,5 mm, pakowana po 5 par w op. Rozmiar do wyboru Zamawiającego</t>
  </si>
  <si>
    <t>op</t>
  </si>
  <si>
    <t>Razem Zadanie nr 6:</t>
  </si>
  <si>
    <t>Słownie wartość brutto Zadania nr 6: ………………………………………………………………………………………………………………………………………………………………….. zł</t>
  </si>
  <si>
    <t>Zadanie nr 7 - Zestawy do żywienia dojelitowego</t>
  </si>
  <si>
    <t xml:space="preserve">Uniwersalny zestaw do żywienia dojeltowego przez pompę Compat Ella będącą na wyposażeniu Zamawiającego. Wykonany z PCV bez ftalanów i lateksu. Do użycia w celu połączenia opakowania diety w butelkach o szerokich szyjkach szklanych kapslowanych gotowych do powieszenia(RTH) oraz worków typu Flexibag/Dripac z zagłębnikiem, z komorą kroplową w zestawie, z plastikowym woreczkiem do zawieszenia butelki na stojaku.   </t>
  </si>
  <si>
    <t>Razem Zadanie nr 7:</t>
  </si>
  <si>
    <t>Słownie wartość brutto Zadania nr 7: ………………………………………………………………………………………………………………………………………………………………….. zł</t>
  </si>
  <si>
    <t>Zadanie nr 8 - Nakłuwacze</t>
  </si>
  <si>
    <t>Nakłuwacz bezpieczny jednorazowego użytku aktywowany kontaktowo przy zetknięciu z miejscem nakłucia. op. 200szt
Dwusprężynowy mechanizm (spirale metalowe) zapewniający lepszą precyzję igły. Igła cofa się całkowicie po nakłuciu. Zużycie produktu łatwe w identyfikacji – wyraźnie widoczne czy produkt został użyty. Badania kliniczne potwierdzające ilość krwi i odczucie bólu.
Długość szlifów igły nie mniejsza niż 3 mm. 25G x 1,5 mm (głębokość nakłucia)</t>
  </si>
  <si>
    <t>Nakłuwacz bezpieczny jednorazowego użytku aktywowany kontaktowo przy zetknięciu z miejscem nakłucia. op. 200szt
Dwusprężynowy mechanizm (spirale metalowe) zapewniający lepszą precyzję igły. Igła cofa się całkowicie po nakłuciu. Zużycie produktu łatwe w identyfikacji – wyraźnie widoczne czy produkt został użyty. Badania kliniczne potwierdzające ilość krwi i odczucie bólu.
Długość szlifów igły nie mniejsza niż 3 mm. Ostrze 0,8mm x 2,0 mm ( głębokość nakłucia )</t>
  </si>
  <si>
    <t>Nakłuwacz bezpieczny jednorazowego użytku aktywowany kontaktowo przy zetknięciu z miejscem nakłucia.op. 200szt
Dwusprężynowy mechanizm (spirale metalowe) zapewniający lepszą precyzję igły. Igła cofa się całkowicie po nakłuciu. Zużycie produktu łatwe w identyfikacji – wyraźnie widoczne czy produkt został użyty. Badania kliniczne potwierdzające ilość krwi i odczucie bólu.
Długość szlifów igły nie mniejsza niż 3 mm. 21G x 1,8mm-2,4 mm (głębokość nakłucia)</t>
  </si>
  <si>
    <t>Razem Zadanie nr 8:</t>
  </si>
  <si>
    <t>Słownie wartość brutto Zadania nr 8: ………………………………………………………………………………………………………………………………………………………………….. zł</t>
  </si>
  <si>
    <t>Zadanie nr 9 - Igły biopsyjne</t>
  </si>
  <si>
    <t>Szacunkowa ilość w okresie 
12 m-cy</t>
  </si>
  <si>
    <t>Igły do mostka jednorazowego użytku 16G x 20-85 mm</t>
  </si>
  <si>
    <t>Igły do mostka jednorazowego użytku 16G x 10-75 mm</t>
  </si>
  <si>
    <t>Igły do mostka jednorazowego użytku 16G x 35-100 mm</t>
  </si>
  <si>
    <t>Razem Zadanie nr 9:</t>
  </si>
  <si>
    <t>Słownie wartość brutto Zadania nr 9: ………………………………………………………………………………………………………………………………………………………………….. zł</t>
  </si>
  <si>
    <t>Zadanie nr 10 - Sprzęt  i akcesoria pomocnicze do leczenia  stomii</t>
  </si>
  <si>
    <t>A</t>
  </si>
  <si>
    <t>PŁYTKI</t>
  </si>
  <si>
    <t>Płytka stomijna z elastycznym, akordeonowym pierścieniem zatrzaskowym o rozm. : śred 57mm/stomia                                       13-22mm; śred 57mm/stomia 22-33mm; śred 70mm/stomia 33-45mm, który można rozwijać do góry w celu połączenia z workiem systemu dwuczęściowego, co minimalizuje ryzyko ucisku na powloki brzuszne pacjenta. Warstwa fizelinowa wokół pierścienia w kolorze bezowym z hydrokoloidową warstwą przylepna, nie powodująca podrażnień skory wokół stomii. Materiał przylepny wewnątrz pierścienia "do modelowania" palcami, bez wycinania nożyczkami</t>
  </si>
  <si>
    <t xml:space="preserve">Płytka plastyczna o rozm..57mm/stomia 33-45 mm;  śred. 70mm/stomia 33-56 mm Trójwarstwowa budowa. Materiał plastyczny dostosowujący się do kształtu i rozmiaru stomii. Wchłaniający wilgoć. Warstwa przylepna - hypoalergiczny materiał o właściwościach ochronnych i gojących. Płytka nie wymagająca docinania.  </t>
  </si>
  <si>
    <t xml:space="preserve">Płytka wypukła do stomii wklęsłej rozmiary śred. 57/stomia 33-45mm, wykonana z plastycznego materiału hydrokoloidowego.  Po przyklejeniu pokrywający skórę znajdującą się najbliżej przetoki. Pozostała, obwodowa część płytki, wykonana z miękkiej, cienkiej i bardzo elastycznej fizeliny, która dopasowuje się do zagłębień na powłokach brzusznych. Płytka o wypukłym kształcie, przeznaczona do zaopatrzenia stomii wklęsłych i płaskich. Materiał przylepny posiadający właściwości ochronne i gojące.                                  </t>
  </si>
  <si>
    <t>B</t>
  </si>
  <si>
    <t>WORKI</t>
  </si>
  <si>
    <t xml:space="preserve">Worek ileostomijny otwarty, przezroczysty w rozmiarze 57mm, 70mm kompatybilny z płytką stomijną tego samego systemu dwuczęściowego w rozmiarze 45mm, 57mm, 70mm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</si>
  <si>
    <t>C</t>
  </si>
  <si>
    <t>SPRZĘT JEDNOCZĘŚCIOWY</t>
  </si>
  <si>
    <t>D</t>
  </si>
  <si>
    <t>AKCESORIA POMOCNICZE</t>
  </si>
  <si>
    <t>Pasta  (typu Stomahesiv) uszczelniająca  wykonana z materiału hydrokoloidowego składającego się z trzech różnych hydrokoloidów, posiadająca właściwości ochronne i gojące. Lepka konsystencja pasty doskonale uszczelniająca przestrzeń pomiędzy brzegiem otworu płytki lub przylepca, a stomią, zapobiegająca podciekaniu treści jelitowej lub moczu pod płytkę, uszczelniając ją w okolicy stomii. Wypełniająca nierówności na skórze wokół stomii. Zawierająca alkohol. Tuba 60g.</t>
  </si>
  <si>
    <t xml:space="preserve">Puder stomijny wykonany z materiału hydrokoloidowego składającego się z trzech różnych hydrokoloidów, łagodzący stany zapalne, przyspieszający proces gojenia podrażnionej skóry i pochłaniajacy wysięk surowiczy, przez co poprawiajacy szczelność i przyleganie sprzętu stomijnego do skóry oraz przedłużający czas jego utrzymania. Opakowanie 25g. </t>
  </si>
  <si>
    <t>Gaziki do zmywania skóry. Gaziki nasączone płynem zmywającym. Przeznaczone do usuwania wszelkich nieczystości oraz pozostałości sprzętu stomijnego. Ułatwiające zdejmowanie sprzętu stomijnego.  Opakowanie 100szt.</t>
  </si>
  <si>
    <t xml:space="preserve">Gaziki z płynem ochronnym. Gaziki nasączone płynem ochraniającym. Płyn, którym nasączone są gaziki, tworzy na skorze brzucha cienką ochronną warstwę zabezpieczającą skórę przed podrażnieniami. Ułatwia  przyklejanie płytek, zwiększa przyleganie i szczelność sprzętu stomijnego. Opakowanie 100szt. </t>
  </si>
  <si>
    <t xml:space="preserve">Pierścienie bezalkoholowe wykonane z materiału hydrokoloidowego o właściwościach ochronnych i gojących, służące do uszczelniania szczelin pomiędzy stomią a przylepcem w worku stomijnym oraz do wypełniania nierówności na skórze wokół stomii. Pierścienie wykonane z materiału, który można modelować, rozrywać i łączyć w celu uzyskania odpowiedniej konsystencji i kształtu. Materiał pierścienia o właściwościach żelujących, który puchnie w kontakcie z wydzieliną ze stomii. Pierścienie zwiększające przyczepność sprzętu stomijnego oraz chronią skórę przed podciekaniem. Rozmiar 48mm., </t>
  </si>
  <si>
    <t xml:space="preserve">Aerozol przeznaczony do bezbolesnego i szybkiego usuwania przylepca ze skóry wokół stomii. 100% sylikonowa formuła. Bez butanu. Obojętny gaz rozpylający. </t>
  </si>
  <si>
    <t xml:space="preserve">Mostki stomijne 65mm i 90mm o kształcie litery T,obrotowy, otwory umieszczone w trójkątnych końcówkach mostka ułatwiających jego przyszycie, sterylne. </t>
  </si>
  <si>
    <t xml:space="preserve">Jednorazowy zestaw infuzyjny do podskórnego podawania leków składający się z igły wprowadzającej G27, miękkiej teflonowej kaniuli, wbudowanego przylepca oraz drenu z końcówką luer lock.  
Średnica kaniuli 0,68 mm, (długość kaniuli 13 lub 17 mm). Port wyposażony w przezroczyste okienko podglądu. Możliwość odłączenia drenu od portu. W zestawie zaślepka do zabezpieczenia portu po odłączeniu. Długość drenu 60cm, wypełnienie drenu 60cm- 0,10 ml. 
Produkt jałowy i apirogenny, przebadany pod kątem podskórnego podawania leków opioidowych. Czas utrzymania do 72 godzin. </t>
  </si>
  <si>
    <t>Razem Zadanie nr 10:</t>
  </si>
  <si>
    <t>Słownie wartość brutto Zadania nr 10: ………………………………………………………………………………………………………………………………………………………………….. zł</t>
  </si>
  <si>
    <t>Zadanie nr 11 - Cewniki do odsysania i do karmienia</t>
  </si>
  <si>
    <t>Cewniki do karmienia niemowląt nr 5- 6</t>
  </si>
  <si>
    <t>Cewniki do karmienia niemowląt nr 8</t>
  </si>
  <si>
    <t>Cewniki do odsysania dróg oddechowych nr 6; 8</t>
  </si>
  <si>
    <t>Cewniki do odsysania dróg oddechowych od rozm. 10 do 20</t>
  </si>
  <si>
    <t>Cewnik do kontrolowanego odsysania od rozmiaru Ch 6 do Ch 24</t>
  </si>
  <si>
    <t>Razem Zadanie nr 11:</t>
  </si>
  <si>
    <t>Słownie wartość brutto Zadania nr 11: ………………………………………………………………………………………………………………………………………………………………….. zł</t>
  </si>
  <si>
    <t>WYMAGANIA dla Zadania nr 11 poz. 1-3:</t>
  </si>
  <si>
    <t>1) cewniki jałowe</t>
  </si>
  <si>
    <t>2) materiał PCV, nie zawierający ftalanów (informacja na opakowaniu jednostkowym) niepowodujący podrażnień i odczynów alergicznych</t>
  </si>
  <si>
    <t>3) cewniki jednorazowego użytku</t>
  </si>
  <si>
    <t>4) nietoksyczne</t>
  </si>
  <si>
    <t>5) zakończone okrągło, posiadające dwa otwory na boku cewnika</t>
  </si>
  <si>
    <t>6) długość 5,6 - 40 cm (długość max 50 cm), poz. 2: 8 - 40 cm (długość max 60 cm), poz. 3: min. 50 cm, max 60 cm</t>
  </si>
  <si>
    <t>7) cewniki miękkie, "zmrozona" powierzchnia zewnętrzna, skalowany co 1 cm, z linią RTG</t>
  </si>
  <si>
    <t>8) atraumatyczne zakończenie cewnika</t>
  </si>
  <si>
    <t>9) pakowane pojedynczo z widoczną datą sterylizacji</t>
  </si>
  <si>
    <t>10) odporne na odkształcenie po wyjęciu z opakowania</t>
  </si>
  <si>
    <t>WYMAGANIA dla Zadania nr 11 Poz. 4-5</t>
  </si>
  <si>
    <t>2) materiał PCV posiadający powierzchnię "zmrożoną", niepowodujący podrażnień i odczynów alergicznych</t>
  </si>
  <si>
    <t>5) zakończone prosto z otworem na końcu i dwoma bocznymi naprzeciwległymi</t>
  </si>
  <si>
    <t>6) długość 40 cm w Ch 6, 8, 10</t>
  </si>
  <si>
    <t>7) cewniki miękkie</t>
  </si>
  <si>
    <t>11) długość minimum 60 cm w Ch 12, 14, 16, 18, 20</t>
  </si>
  <si>
    <t>Zadanie nr 12 - Maski i cewniki do podawania tlenu</t>
  </si>
  <si>
    <t>Maska tlenowa dla dzieci do wysokich stężeń tlenu (rozmiar S i M do wyboru przez Zamawiającego), produkt mikrobiologicznie czysty/ lub sterylny</t>
  </si>
  <si>
    <t>Maska tlenowa dla dorosłych do wysokich stężeń tlenu,maska z podwójnym podbródkiem,z elastomerem zagiętym mankietem z polipropylenu,przezroczysta nasada nosa uszczelniona mankietem zapobiegającym przedostawanie się tlenu do oczu pacjenta,w masce powinny znajdować się dwa otwory po obu stronach maski na wysokości nosa wielkości 4x24mm i jednym otworze z każdej strony maski na wysokości ust o wielkości 5x20mm,dren o przekroju gwiazdkowym 210cm, produkt mikrobiologicznie czysty/ lub sterylny, pakowany folia-folia lub folia/papier.</t>
  </si>
  <si>
    <t>Maska tlenowa dla dzieci z elastomerowym, zagiętym mankietem z polipropylenu, z drenem tlenowym gwiazdkowym o dł  min. 210 cm, produkt mikrobiologicznie czysty/ lub sterylny</t>
  </si>
  <si>
    <t>Cewniki do podawania tlenu przez nos "wąsy" dla dorosłych z końcówką ułatwiającą rozpraszanie tlenu dł 200-210cm. Końcówka cewnika wykonana z tego samego tworzywa co cały cewnik tlenowy(miękka, sprężysta), produkt mikrobiologicznie czysty/ lub sterylny</t>
  </si>
  <si>
    <t>Cewniki do podawania tlenu przez nos "wąsy" dla dorosłych z końcówką ułatwiającą rozpraszanie tlenu dł 300cm. Końcówka cewnika wykonana z tego samego tworzywa co cały cewnik tlenowy(miękka, sprężysta), produkt mikrobiologicznie czysty/ lub sterylny</t>
  </si>
  <si>
    <t>Cewniki do podawania tlenu przez nos "wąsy" dla dorosłych z końcówką ułatwiającą rozpraszanie tlenu dł 500cm. Końcówka cewnika wykonana z tego samego tworzywa co cały cewnik tlenowy(miękka, sprężysta), produkt mikrobiologicznie czysty/ lub sterylny</t>
  </si>
  <si>
    <t>Zaciskacze do pępowiny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trzaskaniem i zablokowaniem w pozycji zaciśniętej. Posiadają zabezpieczenie przed przypadkowym przedostaniem się pępowiny do części otworowej. Zaciskacz musi działać prawidłowo w przypadku znacznego odgięcia szczęk przy grubej i twardej pępowinie. Długość całkowita 55mm, szerokość 11mm; produkt mikobiologicznie czysty/lub sterylny</t>
  </si>
  <si>
    <t>Rozcinacze do klamer pępowinowych</t>
  </si>
  <si>
    <t>Razem Zadanie nr 12:</t>
  </si>
  <si>
    <t>Słownie wartość brutto Zadania nr 12: ………………………………………………………………………………………………………………………………………………………………….. zł</t>
  </si>
  <si>
    <t>Igły do penów x 100 szt.</t>
  </si>
  <si>
    <t>Igły jednorazowego użytku x 100 szt.</t>
  </si>
  <si>
    <t>Igły jednorazowego użytku 1,1 x 40 mm x 100 szt.</t>
  </si>
  <si>
    <t>Igły jednorazowego użytku 1,2 x 40 mm x 100 szt.</t>
  </si>
  <si>
    <t>Igły jednorazowego użytku 0,8 x 120 mm x 100 szt.</t>
  </si>
  <si>
    <t>Igły jednorazowego użytku 0,9 x 70 mm x 100 szt.</t>
  </si>
  <si>
    <t>Igły motylek x 50 szt.</t>
  </si>
  <si>
    <t>Igły do rozpuszczania leków 18 G, 1,2 x 30 mm x 100 szt.</t>
  </si>
  <si>
    <t>Razem Zadanie nr 13:</t>
  </si>
  <si>
    <t>Słownie wartość brutto Zadania nr 13: ………………………………………………………………………………………………………………………………………………………………….. zł</t>
  </si>
  <si>
    <t>Zamawiający wymaga, aby asortyment zaoferowany w Zadaniu nr 21 charakteryzował się następującymi cechami:</t>
  </si>
  <si>
    <t>poz. 1: igła do penów 0,25 x 5 mm, 0,30 x 6 mm, 0,30 x 8 mm, 0,30 x 12 m (do wyboru przez Zamawiającego); jednorazowego użytku, nietoksyczne, niepirogenne; w połączeniu z penami insulinowymi służą do podawania insuliny w ramach leczenia cukrzycy; igła wykonana ze stali nierdzewnej; osłonka igły oznaczona kolorystycznie zgodnie z rozmiarem igły; jałowe, wysterylizowane tlenkiem etylenu.</t>
  </si>
  <si>
    <t>poz. 2: igła jednorazowego użytku 0,45 x 25 mm, 0,5 x 25 mm, 0,5 x 40 mm, 0,6 x 40 mm, 0,7 x 40 mm, 0,8 x 40 mm, 0,8 x 50 mm, 0,9 x 40 mm (do wyboru przez Zamawiającego); igły iniekcyjne gładkie powierzchnie, cienkościenne, z nacięciem skośnym LB/BL, długo ścięte; trójkątne ścięcie ostrza; kodowane kolorami; przezroczysta nasadka luer lock; sterylne, pojedynczo pakowane; na opakowaniu fabrycznie nadrukowany rozmiar igły z widoczną datą ważności na każdym opakowaniu oraz nazwa producenta z informacją w j. polskim; wszystkie igły od jednego producenta.</t>
  </si>
  <si>
    <t>poz. 3-6:  igły iniekcyjne gładkie powierzchnie, cienkościenne, z nacięciem skośnym LB/BL, długo ścięte; trójkątne ścięcie ostrza; kodowane kolorami; przezroczysta nasadka luer lock; sterylne, pojedynczo pakowane; na opakowaniu fabrycznie nadrukowany rozmiar igły z widoczną datą ważności na każdym opakowaniu oraz nazwa producenta z informacją w j. polskim; wszystkie igły od jednego producenta.</t>
  </si>
  <si>
    <t>poz. 7: igły ze skrzydełkami "motylek" 0,6 x 19 mm, 0,7 x 19 mm, 0,8 x 19 mm (do wyboru przez Zamawiającego) - cienkościenna igła; skrzydełka z miękkiego tworzywa; elastyczny dren; barwny kod identyfikacyjny; końcówka luer lock; sterylne, pojedynczo pakowane; na opakowaniu fabrycznie nadrukowany rozmiar.</t>
  </si>
  <si>
    <t>poz. 8: igła iniekcyjna, gładkie powierzchnie, cienkościenne, ścięte krótkie z SB/BC; przezroczysta nasadka luer lock, sterylna, pojedynczo pakowana.</t>
  </si>
  <si>
    <t>poz. 9: igła do rozpuszczania leków 18 G: 1,2 x 40 mm, 1,2 x 50 mm (do wyboru przez Zamawiającego); igła z tępym ostrzem, ścięta pod kątem 45°, nie sztancująca korka; z nasadką o kodzie barwnym umożliwiającym jej identyfikację jako igły tylko do pobrań; jałowa, jednorazowa.</t>
  </si>
  <si>
    <t>poz. 10: igła posiadająca szlif ołówkowy z otworem bocznym klasy Is; nasadkę o kodzie barwnym umożliwiającym jej identyfikację jako igły tylko do pobrań; jałowa, jednorazowa.</t>
  </si>
  <si>
    <t>Zadanie nr 14 – Dreny i łączniki</t>
  </si>
  <si>
    <t>1.</t>
  </si>
  <si>
    <t>2.</t>
  </si>
  <si>
    <t>3.</t>
  </si>
  <si>
    <t>Dren odsysający do przycinania niesterylny o stałym przekroju średnicy min 7 mm, w zwoju o długości 30 m, posiadający co 90 cm doklejany podwójny łącznik ze znacznikiem do przecięcia, pozwalający na uzyskanie odcinków. Po przecięciu łącznika dren powinien uzyskać z dwóch stron końcówki żeńskie.</t>
  </si>
  <si>
    <t>4.</t>
  </si>
  <si>
    <t>Dren odsysający o długości min. 200 cm;  średnicy 6 mm; wykonany z medycznego PCV ze wzmocnieniem na całej długości w postaci podłużnych zewnętrznych żebrowań oraz gładki wewnątrz dla uniknięcia zatrzymywania odsysanych treści. Na jednym końcu elastyczny łącznik do ssaka, a na drugim końcu łącznik typu schodkowego z kontrolą odsysania z trwale zawieszonym kapturkiem nakrywającym, umożliwiający podłączenie standardowego cewnika do odsysania. Sterylny, jednorazowy, pakowany pojedynczo, wszystkie elementy zmontowane ze sobą w trwały sposób, gotowy do użycia po wyjęciu z opakowania</t>
  </si>
  <si>
    <t>5.</t>
  </si>
  <si>
    <t>Łącznik prosty, obustronnie schodkowy do drenów, sterylny, pojedynczo pakowany</t>
  </si>
  <si>
    <t>6.</t>
  </si>
  <si>
    <t>Łącznik do zestawów drenażowych typu "Y" do łączenia  drenów drenażowych, rozmiar: średni ID: 6 mm; OD 7-10 mm i duży ID: 7 mm; OD 8-12 mm, sterylny, rozmiar do wyboru przez Zamawiającego.</t>
  </si>
  <si>
    <t>Razem Zadanie nr 14:</t>
  </si>
  <si>
    <t>Słownie wartość brutto Zadania nr 14: ………………………………………………………………………………………………………………………………………………………………….. zł</t>
  </si>
  <si>
    <t xml:space="preserve">UWAGA! </t>
  </si>
  <si>
    <t xml:space="preserve">Zadanie nr 15 - Zestawy  do szynowania moczowodów, prowadniki, koszyki do zabiegów urologicznych jednorazowego użytku </t>
  </si>
  <si>
    <t>Razem Zadanie nr 15:</t>
  </si>
  <si>
    <t>Słownie wartość brutto Zadania nr 15: ………………………………………………………………………………………………………………………………………………………………….. zł</t>
  </si>
  <si>
    <t>Zadanie nr 16 – System mocowania dostępów naczyniowych</t>
  </si>
  <si>
    <t>Sterylny klej mocujący do dostępów naczyniowych,
Skład: cyjanoakrylan 2-oktylu i cyjanoakrylan n-butylu.
Jednorazowe aplikatory o poj. 0,15 ml</t>
  </si>
  <si>
    <t>Razem Zadanie nr 16:</t>
  </si>
  <si>
    <t>Słownie wartość brutto Zadania nr 16: ………………………………………………………………………………………………………………………………………………………………….. zł</t>
  </si>
  <si>
    <t>Zadanie nr 17 – Worek do leków</t>
  </si>
  <si>
    <t>Jednorazowy, sterylny worek infuzyjny o poj.  125 ml, wykonany z materiału typu EVA lub równoważny, nie zawierającego ftalanów i plastyfikatorów - DEHP oraz lateksu.</t>
  </si>
  <si>
    <t>Razem Zadanie nr 17:</t>
  </si>
  <si>
    <t>Słownie wartość brutto Zadania nr 17: ………………………………………………………………………………………………………………………………………………………………….. zł</t>
  </si>
  <si>
    <t>Zadanie nr 18 – Strzykawki</t>
  </si>
  <si>
    <t>Strzykawki jednorazowego użytku, sterylne, 3 częściowe do pomp infuzyjnych 50-60 ml x 85 szt.</t>
  </si>
  <si>
    <t>Strzykawki jednorazowego użytku, sterylne, 3 częściowe do pomp infuzyjnych 50-60 ml bursztynowa x 85 szt.</t>
  </si>
  <si>
    <t>Strzykawki jednorazowego użytku, sterylne, 3 częściowe, janeta 50/60 ml x 85 szt.</t>
  </si>
  <si>
    <t>Strzykawki jednorazowego użytku, sterylne, 3 częściowe, janeta 100 ml x 45 szt.</t>
  </si>
  <si>
    <t>Strzykawka bezpieczna 3 ml x 100 szt.</t>
  </si>
  <si>
    <t>Strzykawka bezpieczna 5 ml x 100 szt.</t>
  </si>
  <si>
    <t>Strzykawka bezpieczna 10 ml x 100 szt.</t>
  </si>
  <si>
    <t>Strzykawka bezpieczna 20 ml x 50 szt.</t>
  </si>
  <si>
    <t>Razem Zadanie nr 18:</t>
  </si>
  <si>
    <t>Słownie wartość brutto Zadania nr 18: ………………………………………………………………………………………………………………………………………………………………….. zł</t>
  </si>
  <si>
    <t>poz. 1: Strzykawka trzyczęściowa, jednorazowego użytku, biała, 50 ml (60 ml), do pomp infuzyjnych, z łącznikiem stożkowym luer-lock, gumowy tłoczek z podwójnym uszczelnieniem, dwustronna/podwójna skala pomiarowa co 1 ml, podwójne uszczelnienie tłoka, czterostronne podcięcie tłoczyska dla dobrej stabilizacji w pompie, długość całkowita min. 16 cm, cylinder  z polipropylenu, nazwa producenta na cylindrze, oznaczenie o braku zawartości lateksu fabrycznie nadrukowane na opakowaniu jednostkowym, sterylizowane EO, opakowanie papier-folia.</t>
  </si>
  <si>
    <t>poz. 2: Strzykawka trzyczęściowa, jednorazowego użytku, bursztynowa, 50 ml (60 ml), do pomp infuzyjnych z łącznikiem stożkowym luer-lock, gumowy tłoczek z podwójnym uszczelnieniem, dwustronna/podwójna skala pomiarowa co 1 ml, podwójne uszczelnienie tłoka, czterostronne podcięcie tłoczyska dla dobrej stabilizacji w pompie, długość całkowita min. 16 cm, cylinder z polipropylenu, nazwa producenta na cylindrze, oznaczenie o braku zawartości lateksu fabrycznie nadrukowane na opakowaniu jednostkowym, sterylizowane EO, opakowanie papier-folia.</t>
  </si>
  <si>
    <t>poz. 3:  Strzykawka cewnikowa, janeta do płukania cewnika, pęcherza 50/60 ml z podwójnym  gumowym uszczelniaczem tłoka (bez zawartości lateksu - informacja nadrukowana na opakowaniu jednostkowym), wykonana z polipropylenu (wolna od PCV) z dodatkowym łącznikiem luer o gładko wyrobionych brzegach i  stożkowym kształcie, wylot strzykawki zakończony prosto (nie pod kątem), sterylna, bez uskoków, nazwa producenta na cylindrze umożliwiająca łatwą identyfikację, blokada tłoka zapobiegająca niekontrolowanemu wysunięciu tloka z cylindra, z podwójną skalą pomiarową.</t>
  </si>
  <si>
    <t>poz. 4:  Strzykawka cewnikowa, janeta do płukania cewnika, pęcherza 100 ml z podwójnym gumowym uszczelniaczem tłoka (bez zawartości lateksu - informacja nadrukowana na opakowaniu jednostkowym), wykonana z polipropylenu (wolna od PCV) z dodatkowymi 2 łącznikami luer o gładko wyrobionych brzegach i stożkowym kształcie, wylot strzykawki zakończony prosto (nie pod kątem), sterylna, bez uskoków, nazwa producenta na cylindrze umożliwiająca łatwą identyfikację, blokada tłoka zapobiegająca niekontrolowanemu wysunięciu tloka z cylindra, z podwójną skalą pomiarową.</t>
  </si>
  <si>
    <t>poz. 5: Strzykawka trzyczęściowa 3 ml, skalowana co 0,1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t>
  </si>
  <si>
    <t>poz. 6: Strzykawka trzyczęściowa 5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t>
  </si>
  <si>
    <t>poz. 7: Strzykawka trzyczęściowa 10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t>
  </si>
  <si>
    <t>poz. 8: Strzykawka trzyczęściowa 20 ml, skalowana co 1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t>
  </si>
  <si>
    <t>Strzykawka dwuczęściowa 2 ml op. 100 szt.</t>
  </si>
  <si>
    <t>Strzykawka dwuczęściowa 5 ml op. 100 szt.</t>
  </si>
  <si>
    <t>Strzykawka dwuczęściowa 10 ml op. 100 szt.</t>
  </si>
  <si>
    <t>Strzykawka trzyczęściowa luer-lock 30 ml op. 60 szt.</t>
  </si>
  <si>
    <t>Strzykawka trzyczęściowa luer-lock 10 ml op. 100 szt.</t>
  </si>
  <si>
    <t xml:space="preserve">Strzykawka trzyczęściowa luer-lock 5 ml op. 125 szt. </t>
  </si>
  <si>
    <t>Strzykawka trzyczęściowa luer-lock 3 ml op. 200 szt.</t>
  </si>
  <si>
    <t>Razem Zadanie nr 19:</t>
  </si>
  <si>
    <t>Słownie wartość brutto Zadania nr 19: ………………………………………………………………………………………………………………………………………………………………….. zł</t>
  </si>
  <si>
    <r>
      <rPr>
        <b/>
        <sz val="9"/>
        <rFont val="Calibri"/>
        <family val="2"/>
        <charset val="238"/>
      </rPr>
      <t>poz. 1</t>
    </r>
    <r>
      <rPr>
        <sz val="9"/>
        <rFont val="Calibri"/>
        <family val="2"/>
        <charset val="238"/>
      </rPr>
      <t>: Strzykawka jednorazowego użytku, dwuczęściowa, koncentryczna, luer, o pojemności 2 ml, skala 0,1 ml. Nietoksyczna, bez zawartości latexu, PCV, DEHP, bisphenol A, wykonana: cylinder-polipropylen, tłok polietylen, sterylizowana EO. Pakowana pojedynczo (opakowanie typu blister). Strzykawki spełniające normy EN-20594 lub normy PN-EN ISO 80369-7:2017-08 lub równoważne w zakresie rozmiaru stożka Luer. Oring zabezpieczający przed wypadaniem tłoka, bezwzględna szczelność strzykawki. Czytelna skala, trwała niezmywalna skala w kolorze czarnym bez rozszerzenia, długość skali na cylindrze odpowiada pojemności nominalnej strzykawki. Logo producenta strzykawki na cylindrze, co pozwala na szybką i wiarygodną identyfikacje bez opakowania jednorazowego. Na op. jednostkowym numer serii i data ważności, kolorystyczne oznakowanie na op. zbiorczym w zależności od rozmiaru.</t>
    </r>
  </si>
  <si>
    <r>
      <rPr>
        <b/>
        <sz val="9"/>
        <rFont val="Calibri"/>
        <family val="2"/>
        <charset val="238"/>
      </rPr>
      <t>poz. 2</t>
    </r>
    <r>
      <rPr>
        <sz val="9"/>
        <rFont val="Calibri"/>
        <family val="2"/>
        <charset val="238"/>
      </rPr>
      <t>: Strzykawka jednorazowego użytku, dwuczęściowa, mimośrodkowa, luer, o pojemności 5 ml, skala 0,2 ml. Nietoksyczna, bez zawartości latexu, PCV, DEHP, bisphenol A, wykonana: cylinder-polipropylen, tlok polietylen, sterylizowana EO. Pakowana pojedynczo (opakowanie typu blister). Strzykawki spełniające normy EN-20594 lub normy PN-EN ISO 80369-7:2017-08 lub równoważne w zakresie rozmiaru stożka Luer. Oring zabezpieczający przed wypadaniem tłoka, bezwzględna szczelność strzykawki. Czytelna skala, trwala niezmywalna skala w kolorze czarnym bez rozszerzenia, dlugość skali na cylindrze odpowiada pojemności nominalnej strzykawki. Logo producenta strzykawki na cylindrze, co pozwala na szybką i wiarygodną identyfikacje bez opakowania jednorazowego. Na op. jednostkowym numer serii i data ważności, kolorystyczne oznakowanie na op. zbiorczym w zależności od rozmiaru.</t>
    </r>
  </si>
  <si>
    <r>
      <rPr>
        <b/>
        <sz val="9"/>
        <rFont val="Calibri"/>
        <family val="2"/>
        <charset val="238"/>
      </rPr>
      <t>poz. 3</t>
    </r>
    <r>
      <rPr>
        <sz val="9"/>
        <rFont val="Calibri"/>
        <family val="2"/>
        <charset val="238"/>
      </rPr>
      <t>: Strzykawka jednorazowego użytku, dwuczęściowa, mimośrodkowa, luer, o pojemności 10 ml, skala 0,5 ml. Nietoksyczna, bez zawartości latexu, PCV, DEHP, bisphenol A, wykonana: cylinder-polipropylen, tlok polietylen, sterylizowana EO. Pakowana pojedynczo (opakowanie typu blister). Strzykawki spełniające normy EN-20594 lub normy PN-EN ISO 80369-7:2017-08 lub równoważne w zakresie rozmiaru stożka Luer. Oring zabezpieczający przed wypadaniem tłoka, bezwzględna szczelność strzykawki. Czytelna skala, trwala niezmywalna skala w kolorze czarnym bez rozszerzenia, dlugość skali na cylindrze odpowiada pojemności nominalnej strzykawki. Logo producenta strzykawki na cylindrze, co pozwala na szybką i wiarygodną identyfikacje bez opakowania jednorazowego. Na op. jednostkowym numer serii i data ważności, kolorystyczne oznakowanie na op. zbiorczym w zależności od rozmiaru.</t>
    </r>
  </si>
  <si>
    <r>
      <rPr>
        <b/>
        <sz val="9"/>
        <rFont val="Calibri"/>
        <family val="2"/>
        <charset val="238"/>
      </rPr>
      <t>poz. 4</t>
    </r>
    <r>
      <rPr>
        <sz val="9"/>
        <rFont val="Calibri"/>
        <family val="2"/>
        <charset val="238"/>
      </rPr>
      <t>:  Strzykawka jednorazowego użytku, dwuczęściowa, mimośrodkowa, luer, o pojemności 20 ml, skala 1 ml. Nietoksyczna, bez zawartości latexu, PCV, DEHP, bisphenol A, wykonana: cylinder-polipropylen, tlok polietylen, sterylizowana EO. Pakowana pojedynczo (opakowanie typu blister). Strzykawki spełniające normy EN-20594 lub normy PN-EN ISO 80369-7:2017-08 lub równoważne w zakresie rozmiaru stożka Luer. Oring zabezpieczający przed wypadaniem tłoka, bezwzględna szczelność strzykawki. Czytelna skala, trwala niezmywalna skala w kolorze czarnym bez rozszerzenia, dlugość skali na cylindrze odpowiada pojemności nominalnej strzykawki. Logo producenta strzykawki na cylindrze, co pozwala na szybką i wiarygodną identyfikacje bez opakowania jednorazowego. Na op. jednostkowym numer serii i data ważności, kolorystyczne oznakowanie na op. zbiorczym w zależności od rozmiaru.</t>
    </r>
  </si>
  <si>
    <r>
      <rPr>
        <b/>
        <sz val="9"/>
        <rFont val="Calibri"/>
        <family val="2"/>
        <charset val="238"/>
      </rPr>
      <t>poz. 5</t>
    </r>
    <r>
      <rPr>
        <sz val="9"/>
        <rFont val="Calibri"/>
        <family val="2"/>
        <charset val="238"/>
      </rPr>
      <t>: Strzykawki jednorazowego użytku do pompy infuzyjnej, trzyczęściowa, koncentryczna, pojemność i skala na cylindrze 50 - 60 ml,  typu Luer- Lock. Skala nominalna wyróżniona graficznie  (obwiedzenie, otoczenie kółkiem liczby określającej liczbę pojemności nominalnej). Podwójna kryza zabezpieczająca przed wypadaniem tłoka. Tłok i cylinder wykonane z polipropylenu, bez zawartości lateksu, PCV, DEHP, kompatybilne z lekami cytostatycznymi (przeznaczone do bezpiecznego podawania i przygotowywania cytostatyków), wyraźne oznakowanie skali, czarna, niezmywalna, jednostronna, skala co 1 ml do 60 ml. Podwójny pierścień zabezpieczający chroniący przed przypadkowym wysunięciem tłoka. Typ strzykawki i logo producenta na strzykawce.</t>
    </r>
  </si>
  <si>
    <r>
      <rPr>
        <b/>
        <sz val="9"/>
        <rFont val="Calibri"/>
        <family val="2"/>
        <charset val="238"/>
      </rPr>
      <t>poz. 6</t>
    </r>
    <r>
      <rPr>
        <sz val="9"/>
        <rFont val="Calibri"/>
        <family val="2"/>
        <charset val="238"/>
      </rPr>
      <t>: Jałowa strzykawka trzyczęściowa z końcówką Luer-Lock, pojemność 30 ml, tłok i cylinder wykonane z polipropylenu, bez zawartości lateksu, PCV, DEHP,  kompatybilne z lekami cytostatycznymi, przeznaczone do bezpiecznego podawania i przygotowywania cytostatyków, czarna niezmywalna, jednostronna skala co 1 ml. Podwójny pierścień zabezpieczający chroniący przed przypadkowym wysunięciem tłoka. Logo producenta i typ strzykawki na cylindrze.</t>
    </r>
  </si>
  <si>
    <r>
      <rPr>
        <b/>
        <sz val="9"/>
        <rFont val="Calibri"/>
        <family val="2"/>
        <charset val="238"/>
      </rPr>
      <t>poz. 7</t>
    </r>
    <r>
      <rPr>
        <sz val="9"/>
        <rFont val="Calibri"/>
        <family val="2"/>
        <charset val="238"/>
      </rPr>
      <t>: Strzykawka trzyczęściowa wkręcana typu Luer-Lock, pojemność i skala na cylindrze 20 ml o podziałce co 1 ml, tlok i cylinder wykonany z polipropylenu, uszczelniacz tłoka wykluczający wystąpienie reakcji alergicznej na lateks, bez zawartości PCV, DEHP,  kompatybilne z lekami cytostatycznymi, przeznaczone do bezpiecznego podawania i przygotowywania cytostatyków, przezroczysty cylinder  umożliwiający wizualizację zawartości, wyraźne oznakowanie skali, skala czarna, niezmywalna, pojedyncza. Typ strzykawki i logo producenta na cylindrze. Podwójny pierścień zabezpieczający chroniący przed przypadkowym wysunięciem tłoka. Jałowa, sterylizowana EO.</t>
    </r>
  </si>
  <si>
    <r>
      <rPr>
        <b/>
        <sz val="9"/>
        <color rgb="FF000000"/>
        <rFont val="Calibri"/>
        <family val="2"/>
        <charset val="238"/>
      </rPr>
      <t>poz. 8</t>
    </r>
    <r>
      <rPr>
        <sz val="9"/>
        <color rgb="FF000000"/>
        <rFont val="Calibri"/>
        <family val="2"/>
        <charset val="238"/>
      </rPr>
      <t>: Jałowa strzykawka trzyczęściowa z końcówką luer-lock, pojemność 10 ml, tłok i cylinder wykonane z polipropylenu, bez zawartości lateksu, PCV, DEHP, kompatybilne z lekami cytostatycznymi (przeznaczone do bezpiecznego podawania i przygotowywania cytostatyków), czarna niezmywalna, pojedyncza skala co 0,2 ml, podwójny pierścień zabezpieczający chroniący przed przypadkowym wysunięciem tłoka, logo producenta i typ strzykawki na cylindrze. Sterylizacja R</t>
    </r>
  </si>
  <si>
    <r>
      <rPr>
        <b/>
        <sz val="9"/>
        <color rgb="FF000000"/>
        <rFont val="Calibri"/>
        <family val="2"/>
        <charset val="238"/>
      </rPr>
      <t>poz. 9</t>
    </r>
    <r>
      <rPr>
        <sz val="9"/>
        <color rgb="FF000000"/>
        <rFont val="Calibri"/>
        <family val="2"/>
        <charset val="238"/>
      </rPr>
      <t>: Jałowa strzykawka trzyczęściowa z końcówką luer-lock, pojemność 5 ml, tłok i cylinder wykonane z polipropylenu, bez zawartości lateksu, PCV, DEHP, kompatybilne z lekami cytostatycznymi, czarna niezmywalna, jednostronna skala co 0,2 ml, logo producenta i typ strzykawki na cylindrze, podwójny pierścień zabezpieczający chroniący przed przypadkowym wysunięciem tłoka. Sterylizacja R</t>
    </r>
  </si>
  <si>
    <r>
      <rPr>
        <b/>
        <sz val="9"/>
        <color rgb="FF000000"/>
        <rFont val="Calibri"/>
        <family val="2"/>
        <charset val="238"/>
      </rPr>
      <t>poz. 10</t>
    </r>
    <r>
      <rPr>
        <sz val="9"/>
        <color rgb="FF000000"/>
        <rFont val="Calibri"/>
        <family val="2"/>
        <charset val="238"/>
      </rPr>
      <t>: Jałowa strzykawka trzyczęściowa z końcówką luer-lock, pojemność 3 ml, tłok i cylinder wykonane z polipropylenu, bez zawartości lateksu, PCV, DEHP, kompatybilne z lekami cytostatycznymi, czarna niezmywalna, jednostronna skala co 0,1 ml, logo producenta i typ strzykawki na cylindrze, podwójny pierścień zabezpieczający chroniący przed przypadkowym wysunięciem tłoka. Sterylizacja R</t>
    </r>
  </si>
  <si>
    <t>Zadanie nr 20- Obwód anestetyczny</t>
  </si>
  <si>
    <t>Obwód anestetyczny jednorazowego użytku mikrobiologicznie czysty, składający się z trzech rur:
1.	dwóch rur 42 cm (wdech i wydech) o długości 3 m po rozciągnięciu
2.	dodatkowej jednej rury do worka oddechowego o długości do 2,0 m po rozciągnięciu
3.	łącznika typu Y i łącznika kątowego z portem kapno oraz krótkiego łącznika 22M/22M
4.	bezlateksowego worka oddechowego o pojemności 2l 
System Twist Lock gwarantuje szczelne połączenie układu z aparatem do znieczuleń. Wszystkie elementy wchodzące w skład układu są kompatybilne, Y połączony na stałe z rurami wdechową i wydechową. Rury są szczelne i elastyczne; możliwe jest ich wielokrotne rozciąganie i skracanie w dowolnym miejscu. Produkt jednorazowego użytku. Mikrobiologicznie czysty. Pakowany pojedynczo.</t>
  </si>
  <si>
    <t>Ramię worka rozciągliwe w zakresie 42cm-200cm ze złączami niszowo-zatrzaskowymi</t>
  </si>
  <si>
    <t>Linia do monitorowania gazów oddechowych, do środków anestetycznych i CO2. 
•	średnica wewnętrzna 3,00mm
•	męski luer lock/męski luer lock
•	długość 1,8m
•	mikrobiologicznie czysta
Wykonana z medycznego PCV.</t>
  </si>
  <si>
    <t xml:space="preserve">
Linia do monitorowania gazów, średnica wewnętrzna 1,2mm, żeński Luer Lock/męski Luer Lock; długość 3,00 m, pojedynczo pakowana, mikrobiologicznie czysta, produkt jednorazowego użytku, ilość w opakowaniu zbiorczym 20 szt.</t>
  </si>
  <si>
    <t>Razem Zadanie nr 20:</t>
  </si>
  <si>
    <t>Słownie wartość brutto Zadania nr 20: ………………………………………………………………………………………………………………………………………………………………….. zł</t>
  </si>
  <si>
    <t>Zadanie nr 21 –Osprzęt do aparatu do terapii nerkozastępczej Prismax:</t>
  </si>
  <si>
    <t>Razem Zadanie nr 21:</t>
  </si>
  <si>
    <t>Słownie wartość brutto Zadania nr 21: ………………………………………………………………………………………………………………………………………………………………….. zł</t>
  </si>
  <si>
    <t>Zadanie nr 22 – Ostrza chirurgiczne standardowe</t>
  </si>
  <si>
    <t>Razem Zadanie nr 22:</t>
  </si>
  <si>
    <t>Słownie wartość brutto Zadania nr 22: ………………………………………………………………………………………………………………………………………………………………….. zł</t>
  </si>
  <si>
    <r>
      <t>Worek ileostomijny otwarty, przezroczysty w systemie jednoczęściowym z przylepcem do modelowania bez użycia nożyczek</t>
    </r>
    <r>
      <rPr>
        <b/>
        <sz val="8"/>
        <rFont val="Calibri"/>
        <family val="2"/>
        <charset val="238"/>
      </rPr>
      <t xml:space="preserve"> w rozmiarze 20-30 mm., 30-40mm., 40-50mm., </t>
    </r>
    <r>
      <rPr>
        <sz val="8"/>
        <rFont val="Calibri"/>
        <family val="2"/>
        <charset val="238"/>
      </rPr>
      <t>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r>
    <r>
      <rPr>
        <b/>
        <sz val="8"/>
        <color rgb="FFFF0000"/>
        <rFont val="Calibri"/>
        <family val="2"/>
        <charset val="238"/>
      </rPr>
      <t xml:space="preserve"> </t>
    </r>
  </si>
  <si>
    <t>Zamawiający wymaga, aby asortyment zaoferowany w Zadaniu nr 18 charakteryzował się następującymi cechami:</t>
  </si>
  <si>
    <t>Zamawiający wymaga, aby asortyment zaoferowany w Zadaniu nr 19 charakteryzował się następującymi cechami:</t>
  </si>
  <si>
    <t>Cewniki do karmienia niemowląt nr 10, 12</t>
  </si>
  <si>
    <r>
      <t>WYMAGANIA dla Zadania nr 11  Poz. 6</t>
    </r>
    <r>
      <rPr>
        <sz val="9"/>
        <color rgb="FFFF6600"/>
        <rFont val="Calibri"/>
        <family val="2"/>
        <charset val="1"/>
      </rPr>
      <t xml:space="preserve"> </t>
    </r>
    <r>
      <rPr>
        <sz val="9"/>
        <color rgb="FF333333"/>
        <rFont val="Calibri"/>
        <family val="2"/>
        <charset val="1"/>
      </rPr>
      <t xml:space="preserve">- cewniki  do odsysania sterylne z zaokrągloną końcówką, zmatowiona powierzchnia zewnętrzna, dwa otwory boczne, których suma powierzchni nie przekracza otworu centralnego z kontrolą odsysania dł.do 600mm, konektor w kształcie stożka z kontrolą siły ssania (na przedłużeniu konektora), regulacja siły ssania umiejscowiona na wysokości łączenia konektora z cewnikiem. </t>
    </r>
    <r>
      <rPr>
        <sz val="9"/>
        <color rgb="FFFF0000"/>
        <rFont val="Calibri"/>
        <family val="2"/>
        <charset val="1"/>
      </rPr>
      <t>(partia próbna 1 szt. w rozmiarze CH16)</t>
    </r>
  </si>
  <si>
    <t>szt (zestawy)</t>
  </si>
  <si>
    <t>szt.</t>
  </si>
  <si>
    <t>D25M/251/N/28-57rj/23 Sukcesywna dostawa sprzętu medycznego jednorazowego użytku.</t>
  </si>
  <si>
    <t xml:space="preserve">Zadanie nr 13 - Igły iniekcyjne i do rozpuszczania </t>
  </si>
  <si>
    <r>
      <t xml:space="preserve">Produkty z poz. 1 i poz. 2 muszą być bezwzględnie kompatybilne z elementem pracującym będącym w posiadaniu Zamawiającego, firmy Medela nr kat. 077 0087 i nr kat.077 0084.  </t>
    </r>
    <r>
      <rPr>
        <b/>
        <sz val="9"/>
        <color rgb="FFFF0000"/>
        <rFont val="Calibri"/>
        <family val="2"/>
        <charset val="238"/>
      </rPr>
      <t xml:space="preserve">W celu potwierdzenia zgodności zaoferowanych produktów, </t>
    </r>
    <r>
      <rPr>
        <b/>
        <sz val="9"/>
        <rFont val="Calibri"/>
        <family val="2"/>
        <charset val="238"/>
      </rPr>
      <t xml:space="preserve"> </t>
    </r>
    <r>
      <rPr>
        <b/>
        <sz val="9"/>
        <color rgb="FFFF0000"/>
        <rFont val="Calibri"/>
        <family val="2"/>
        <charset val="238"/>
      </rPr>
      <t>Zamawiający wymaga dostarczenia próbek dla tego zadania po 1 szt. z każdej pozycji.</t>
    </r>
  </si>
  <si>
    <t xml:space="preserve">Zadanie nr 19 – Strzykawki </t>
  </si>
  <si>
    <t xml:space="preserve">Dren do długopisowej rękojeści wysokoobrotowej, kątnica i prostnica ( posiadanej przez Zamawiającego). W opakowaniu 5 sztuk. </t>
  </si>
  <si>
    <t>6=4-5</t>
  </si>
  <si>
    <t>9=6+8</t>
  </si>
  <si>
    <t>8=6*7/100</t>
  </si>
  <si>
    <t xml:space="preserve">Dren CH24 łączący kankę odsysającą typu Yankauer z workiem ssaka elektrycznego i próżniowego Medela będącego na wyposażeniu Zamawiającego, sterylny, podwójnie pakowany, długości minimum 200 cm, o średnicy wewnętrznej  5,6 mm, zakończony z jednej strony przeciwzagięciowym łatwo dopasowującym się łącznikiem, umożliwiającym szczelne połączenie  drenu z kankami odsysającymi typu Yankauer (w tym z kanką z bufiastą końcówką do operacji laparotomijnych i kankami fleksybilnymi o różnych rozmiarach, które posiadają schodkową lub gładką  powierzchnię w części bliższej kanki tj. część z którą łączy się dren odsysający, z drugiej strony, dren wyposażony w kompatybilny łącznik przeciwzagięciowy tj. zapewniający szczelne i stabilne połączenie ze schodkowym łącznikiem worka zbierającego wydzielinę Medela. </t>
  </si>
  <si>
    <t xml:space="preserve">Dren CH30 łączący kankę odsysającą typu Yankauer z workiem ssaka elektrycznego i próżniowego Medela, będącego na wyposażeniu Zamawiającego, sterylny, podwójnie pakowany, długość drenu 270-300 cm, średnica wewnętrzna minimum 7,0 mm, zakończony z jednej strony przeciwzagięciowym, łatwo dopasowującym się łącznikiem, umożliwiającym szczelne połączenie drenu z kankami odsysającymi typu Yankauer (w tym z kanką z bufiastą końcówką do operacji laparotomijnych i kankami fleksybilnymi o różnych rozmiarach, które posiadają schodkową lub gładką  powierzchnię w części bliższej kanki tj. część z którą łączy się dren odsysający, z drugiej strony, dren wyposażony w kompatybilny łącznik przeciwzagięciowy tj. zapewniający szczelne i stabilne połączenie ze schodkowym łącznikiem worka zbierającego wydzielinę Medela. </t>
  </si>
  <si>
    <t>Wkład TherMax – jednorazowy wkład TherMax z ograniczoną obiętością krwi (27ml), zmniejszający ryzyko wykrzepiania dzięki opatentowanemu projektowi zakrętów i rowków oraz zoptymalizowanej konstrukcji wlotu i wylotu. Wkład Thermax  kompatybilny z podgrzewaczem krwi TherMax będącym na wyposażeniu Zamawiającego.</t>
  </si>
  <si>
    <t>Linia przedłużająca- Kaseta Autoeffluent (auto-odprowadzanie)  - kaseta do automatycznego usuwania płynu odprowadzonego w terapii CRRT. Naprzemiennie napełniająca worki z płynem odprowadzanym i usuwająca płyn do odpływu eliminując konieczność wykonywania opróżniania ręcznego lub wymiany worków na płyn odprowadzany w trakcie zabiegu. Kaseta kompatybilna z aparatem do terapii nerkozastępczych Prismax będącym na wyposażeniu Zamawiającego.</t>
  </si>
  <si>
    <t>Producent/Nazwa handlowa</t>
  </si>
  <si>
    <r>
      <t>Zestaw do żywienia dojelitowego w wersji grawitacyjnej (wolny od DEHP), służący do bezpośredniego połączenia opakowania PACK i butelka ze zgłębnikiem umożliwiającym żywienie pacjenta metodą ciągłego wlewu kroplowego, posiadający na drenie umiejsowiony port boczny z męskim złączem typu ENFIT i łącznikiem do podłączenia strzykawek żywieniowych  enteralnych . Zakończenie na końcu drenu musi posiadać lącznik typu ENFIT i jednocześnie przejściówkę do zwykłych zgłębników zakończonych łącznikiem typu lejek lub konektor, w zestawiezawieszka lub worek umożliwiwjący zawieszenie opakowania typu butelka.Opakowanie folia-papier</t>
    </r>
    <r>
      <rPr>
        <b/>
        <sz val="8"/>
        <rFont val="Calibri"/>
        <family val="2"/>
        <charset val="238"/>
      </rPr>
      <t xml:space="preserve">. </t>
    </r>
    <r>
      <rPr>
        <b/>
        <sz val="8"/>
        <color rgb="FFFF0000"/>
        <rFont val="Calibri"/>
        <family val="2"/>
        <charset val="238"/>
      </rPr>
      <t>Partia próbna 1 szt.</t>
    </r>
  </si>
  <si>
    <r>
      <t xml:space="preserve">Igła biopsyjna do aparatu PRO-MAG 14G będącego na wyposażeniu Zamawiającego (2,0mx16cm z echogeniczną końcówką widoczną pod kontrolą USG, znacznik centymetrowy ułatwiający precyzyjne określenie głębokości wkłucia, długość pobierania wycina 19-20mm,z informacją  o rozmiarze igły na uchwycie. </t>
    </r>
    <r>
      <rPr>
        <sz val="8"/>
        <color rgb="FFFF0000"/>
        <rFont val="Calibri"/>
        <family val="2"/>
        <charset val="238"/>
      </rPr>
      <t>P</t>
    </r>
    <r>
      <rPr>
        <b/>
        <sz val="8"/>
        <color rgb="FFFF0000"/>
        <rFont val="Calibri"/>
        <family val="2"/>
        <charset val="238"/>
      </rPr>
      <t>artia próbna 1 szt.</t>
    </r>
    <r>
      <rPr>
        <sz val="8"/>
        <color rgb="FFFF0000"/>
        <rFont val="Calibri"/>
        <family val="2"/>
        <charset val="238"/>
      </rPr>
      <t xml:space="preserve"> </t>
    </r>
  </si>
  <si>
    <r>
      <t xml:space="preserve">Jednorazowa igła automatyczna do biopsji tkanek miękkich z możliwością użycia również jako igła półautomatyczna (możliwość zwolnienia najpierw mandrynu później kaniuli). Igła znakowana co centymetr z markerem zwiększającym widoczność w USG. Igła posiada dwa niezależne spusty znajdujące się jeden z przodu i jeden z tyłu.  Średnica 16 ,18G, dł. 10, 12, 15, 16, 20, 25, 30 cm. </t>
    </r>
    <r>
      <rPr>
        <b/>
        <sz val="8"/>
        <color rgb="FFFF0000"/>
        <rFont val="Calibri"/>
        <family val="2"/>
        <charset val="238"/>
      </rPr>
      <t xml:space="preserve">Partia próbna 1 szt. </t>
    </r>
  </si>
  <si>
    <r>
      <t>Worek ileostomijny 8-100mm do docinania duży, jednoczęściowy,przezroczysty, otwarty z przylepcem wykonanym z materiału hydrokoloidowego składającego się z trzech różnych hydrokoloidów. Worek o prostym i symetrycznym kształcie z miękkimi krawędziami. Zbudowany z hydrofobowego materiału. Plastikowa zapinka rzepowa niepochłaniająca zapachów. Worek wyposażony w kieszonkę do schowania zamkniętego odpływu worka. Pojemność 780ml.</t>
    </r>
    <r>
      <rPr>
        <b/>
        <sz val="8"/>
        <color rgb="FFFF0000"/>
        <rFont val="Calibri"/>
        <family val="2"/>
        <charset val="238"/>
      </rPr>
      <t xml:space="preserve"> </t>
    </r>
  </si>
  <si>
    <r>
      <t xml:space="preserve">Wąsy tlenowe neonatologiczne, bez zawartości DEHP, długość drenu 2,1m, kaniule wykonane z polipropylenu, nie powodujące podrażnień podczas długo terminowej tlenoterapii, produkt mikrobiologicznie czysty/ lub sterylny </t>
    </r>
    <r>
      <rPr>
        <b/>
        <sz val="8"/>
        <color rgb="FFFF0000"/>
        <rFont val="Calibri"/>
        <family val="2"/>
        <charset val="238"/>
      </rPr>
      <t>Partia próbna 1 szt.</t>
    </r>
  </si>
  <si>
    <r>
      <t xml:space="preserve">Igła 18G 1,2  x 200 mm x 50 szt. </t>
    </r>
    <r>
      <rPr>
        <sz val="8"/>
        <color rgb="FFFF4000"/>
        <rFont val="Calibri"/>
        <family val="2"/>
        <charset val="238"/>
      </rPr>
      <t>próbka 2 szt</t>
    </r>
  </si>
  <si>
    <r>
      <t xml:space="preserve">Igły do rozpuszczania leków x 100 szt. </t>
    </r>
    <r>
      <rPr>
        <sz val="8"/>
        <color rgb="FFFF4000"/>
        <rFont val="Calibri"/>
        <family val="2"/>
        <charset val="238"/>
      </rPr>
      <t>próbka 2 szt</t>
    </r>
  </si>
  <si>
    <r>
      <rPr>
        <b/>
        <sz val="8"/>
        <rFont val="Calibri"/>
        <family val="2"/>
        <charset val="1"/>
      </rPr>
      <t>Stent moczowodowy z pojedynczą pętlą</t>
    </r>
    <r>
      <rPr>
        <sz val="8"/>
        <rFont val="Calibri"/>
        <family val="2"/>
        <charset val="1"/>
      </rPr>
      <t>. 
Skład zestawu: 
- cewnik mono J wykonany z materiału dwuwarstwowego innego niż poliuretan z pamięcią kształtu o dł. 90cm, CH6/7/8, otwory drenażowe na pętli, cewnik otwarty/otwarty, 
- prowadnica typu Seldinger z powłoką teflonową (PTFE) z nieruchomym rdzeniem dł. 150cm średnica 0.035",
- zacisk, 
- łącznik do worka na mocz. 
Zestaw sterylny.</t>
    </r>
  </si>
  <si>
    <r>
      <rPr>
        <b/>
        <sz val="8"/>
        <rFont val="Calibri"/>
        <family val="2"/>
        <charset val="1"/>
      </rPr>
      <t xml:space="preserve">Prowadnica  typu Lunderquist, </t>
    </r>
    <r>
      <rPr>
        <sz val="8"/>
        <rFont val="Calibri"/>
        <family val="2"/>
        <charset val="1"/>
      </rPr>
      <t>wykonana ze stali nierdzewnej. Koniec dystalny typu J, miękki na dł. 4,5cm, półsztywny na dł. 5,5cm, sztywny na dalszej części. Średnica 0.035", długość 85cm lub 100 cm do wyboru przez Zamawiającego. 
Produkt sterylny.</t>
    </r>
  </si>
  <si>
    <r>
      <rPr>
        <b/>
        <sz val="8"/>
        <color rgb="FF000000"/>
        <rFont val="Calibri"/>
        <family val="2"/>
        <charset val="1"/>
      </rPr>
      <t>Igła punkcyjna typu Chiba 18G/20cm i 22G/15 cm,</t>
    </r>
    <r>
      <rPr>
        <sz val="8"/>
        <color rgb="FF000000"/>
        <rFont val="Calibri"/>
        <family val="2"/>
        <charset val="1"/>
      </rPr>
      <t xml:space="preserve"> do wyboru przez Zamawiającego; echogeniczna końcówka, skalowana z ogranicznikiem głębokości wkłucia.
</t>
    </r>
  </si>
  <si>
    <r>
      <rPr>
        <b/>
        <sz val="8"/>
        <color rgb="FF000000"/>
        <rFont val="Calibri"/>
        <family val="2"/>
        <charset val="1"/>
      </rPr>
      <t xml:space="preserve">Cewnik typu DUFOR 3- drożny 
- </t>
    </r>
    <r>
      <rPr>
        <sz val="8"/>
        <color rgb="FF000000"/>
        <rFont val="Calibri"/>
        <family val="2"/>
        <charset val="1"/>
      </rPr>
      <t xml:space="preserve">wykonany w 100% z silikonu
- rozmiary: 18, 20, 22, 24 Fr, do wyboru przez Zamawiającego, 
- balon o pojemności  50ml. 
</t>
    </r>
  </si>
  <si>
    <r>
      <t xml:space="preserve">Strzykawka dwuczęściowa 20 ml op. 80 szt., </t>
    </r>
    <r>
      <rPr>
        <sz val="8"/>
        <color rgb="FFFF4000"/>
        <rFont val="Calibri"/>
        <family val="2"/>
        <charset val="238"/>
      </rPr>
      <t>próbka 1 szt</t>
    </r>
  </si>
  <si>
    <r>
      <t xml:space="preserve">Strzykawka trzyczęściowa luer-lock 50-60 ml op. 60 szt. </t>
    </r>
    <r>
      <rPr>
        <sz val="8"/>
        <color rgb="FFFF4000"/>
        <rFont val="Calibri"/>
        <family val="2"/>
        <charset val="238"/>
      </rPr>
      <t>próbka 1 szt.</t>
    </r>
  </si>
  <si>
    <r>
      <t xml:space="preserve">Strzykawka trzyczęściowa luer-lock 20 ml op. 120 szt. </t>
    </r>
    <r>
      <rPr>
        <sz val="8"/>
        <color rgb="FFFF4000"/>
        <rFont val="Calibri"/>
        <family val="2"/>
        <charset val="238"/>
      </rPr>
      <t>próbka 1 szt</t>
    </r>
  </si>
  <si>
    <r>
      <rPr>
        <b/>
        <sz val="8"/>
        <color rgb="FF000000"/>
        <rFont val="Calibri"/>
        <family val="2"/>
        <charset val="1"/>
      </rPr>
      <t>Cewnik typu DUFOR 3- drożny</t>
    </r>
    <r>
      <rPr>
        <sz val="8"/>
        <color rgb="FF000000"/>
        <rFont val="Calibri"/>
        <family val="2"/>
        <charset val="1"/>
      </rPr>
      <t xml:space="preserve"> 
- rozmiar: 16, 18, 20, 22, 24 Fr </t>
    </r>
    <r>
      <rPr>
        <sz val="8"/>
        <color rgb="FF000000"/>
        <rFont val="Calibri"/>
        <family val="2"/>
        <charset val="238"/>
      </rPr>
      <t xml:space="preserve">do wyboru 
</t>
    </r>
    <r>
      <rPr>
        <sz val="8"/>
        <color rgb="FF000000"/>
        <rFont val="Calibri"/>
        <family val="2"/>
        <charset val="1"/>
      </rPr>
      <t xml:space="preserve">- wykonany z półsztywnego lateksu , 
- </t>
    </r>
    <r>
      <rPr>
        <sz val="8"/>
        <color rgb="FF000000"/>
        <rFont val="Calibri"/>
        <family val="2"/>
        <charset val="238"/>
      </rPr>
      <t>balon o pojemnośc</t>
    </r>
    <r>
      <rPr>
        <sz val="8"/>
        <color rgb="FF000000"/>
        <rFont val="Calibri"/>
        <family val="2"/>
        <charset val="1"/>
      </rPr>
      <t xml:space="preserve">i 50 ml. </t>
    </r>
    <r>
      <rPr>
        <sz val="8"/>
        <color rgb="FF000000"/>
        <rFont val="Calibri"/>
        <family val="2"/>
        <charset val="238"/>
      </rPr>
      <t>w rozmiarach:</t>
    </r>
    <r>
      <rPr>
        <sz val="8"/>
        <color rgb="FF000000"/>
        <rFont val="Calibri"/>
        <family val="2"/>
        <charset val="1"/>
      </rPr>
      <t xml:space="preserve"> 16-24 Fr 
- </t>
    </r>
    <r>
      <rPr>
        <sz val="8"/>
        <color rgb="FF000000"/>
        <rFont val="Calibri"/>
        <family val="2"/>
        <charset val="238"/>
      </rPr>
      <t>balon o pojemności</t>
    </r>
    <r>
      <rPr>
        <sz val="8"/>
        <color rgb="FF000000"/>
        <rFont val="Calibri"/>
        <family val="2"/>
        <charset val="1"/>
      </rPr>
      <t xml:space="preserve"> 80 ml </t>
    </r>
    <r>
      <rPr>
        <sz val="8"/>
        <color rgb="FF000000"/>
        <rFont val="Calibri"/>
        <family val="2"/>
        <charset val="238"/>
      </rPr>
      <t xml:space="preserve">w rozmiarach: </t>
    </r>
    <r>
      <rPr>
        <sz val="8"/>
        <color rgb="FF000000"/>
        <rFont val="Calibri"/>
        <family val="2"/>
        <charset val="1"/>
      </rPr>
      <t xml:space="preserve">18-24 Fr.
</t>
    </r>
  </si>
  <si>
    <r>
      <rPr>
        <b/>
        <sz val="8"/>
        <color rgb="FF000000"/>
        <rFont val="Calibri"/>
        <family val="2"/>
        <charset val="1"/>
      </rPr>
      <t xml:space="preserve">Standardowe ostrze chirurgiczne typu skalpel jednorazowego użytku </t>
    </r>
    <r>
      <rPr>
        <sz val="8"/>
        <color rgb="FF000000"/>
        <rFont val="Calibri"/>
        <family val="2"/>
        <charset val="1"/>
      </rPr>
      <t xml:space="preserve">do trzonków wielorazowego użytku, sterylne
- rozmiar: 10, 10A, 11, 12, 13, 14, 15, 18, 20, 21, 22, 22A, 23, 24, 25, 26 
- ze stali węglowej
</t>
    </r>
    <r>
      <rPr>
        <sz val="8"/>
        <color rgb="FF000000"/>
        <rFont val="Calibri"/>
        <family val="2"/>
        <charset val="238"/>
      </rPr>
      <t xml:space="preserve">Na opakowaniu </t>
    </r>
    <r>
      <rPr>
        <sz val="8"/>
        <color rgb="FF000000"/>
        <rFont val="Calibri"/>
        <family val="2"/>
        <charset val="1"/>
      </rPr>
      <t>zdjęcie kształtu ostrza, nr katalogowy, rozmiar. Kolorystyczne  oznaczenie umieszczone na opakowaniu a 100szt. 
Ostrza pakowane pojedynczo w zgrzaną folię, na której wytłoczono  numer serii, datę ważności, oraz naniesiono rysunek ostrza, numer ostrza i nazwę producenta. Na każdym ostrzu wygrawerowany numer ostrza i nazwa producenta.
Opakowanie 100szt.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</si>
</sst>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
  </numFmts>
  <fonts count="55">
    <font>
      <sz val="11"/>
      <color rgb="FF000000"/>
      <name val="Calibri"/>
      <family val="2"/>
      <charset val="238"/>
    </font>
    <font>
      <sz val="10"/>
      <color rgb="FFFFFFFF"/>
      <name val="Calibri"/>
      <family val="2"/>
      <charset val="238"/>
    </font>
    <font>
      <b/>
      <sz val="10"/>
      <color rgb="FF000000"/>
      <name val="Calibri"/>
      <family val="2"/>
      <charset val="238"/>
    </font>
    <font>
      <sz val="10"/>
      <color rgb="FFCC0000"/>
      <name val="Calibri"/>
      <family val="2"/>
      <charset val="238"/>
    </font>
    <font>
      <b/>
      <sz val="10"/>
      <color rgb="FFFFFFFF"/>
      <name val="Calibri"/>
      <family val="2"/>
      <charset val="238"/>
    </font>
    <font>
      <i/>
      <sz val="10"/>
      <color rgb="FF808080"/>
      <name val="Calibri"/>
      <family val="2"/>
      <charset val="238"/>
    </font>
    <font>
      <sz val="10"/>
      <color rgb="FF0066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name val="Arial CE"/>
      <charset val="238"/>
    </font>
    <font>
      <sz val="10"/>
      <color rgb="FF333333"/>
      <name val="Calibri"/>
      <family val="2"/>
      <charset val="238"/>
    </font>
    <font>
      <sz val="11"/>
      <color rgb="FF800080"/>
      <name val="Czcionka tekstu podstawowego"/>
      <family val="2"/>
      <charset val="238"/>
    </font>
    <font>
      <b/>
      <sz val="9"/>
      <color rgb="FF000000"/>
      <name val="Calibri"/>
      <family val="2"/>
      <charset val="238"/>
    </font>
    <font>
      <sz val="9"/>
      <color rgb="FF000000"/>
      <name val="Calibri"/>
      <family val="2"/>
      <charset val="238"/>
    </font>
    <font>
      <sz val="9"/>
      <name val="Calibri"/>
      <family val="2"/>
      <charset val="238"/>
    </font>
    <font>
      <sz val="12"/>
      <color rgb="FF008000"/>
      <name val="Times New Roman"/>
      <family val="2"/>
      <charset val="238"/>
    </font>
    <font>
      <sz val="9"/>
      <color rgb="FF333333"/>
      <name val="Calibri"/>
      <family val="2"/>
      <charset val="238"/>
    </font>
    <font>
      <sz val="11"/>
      <color rgb="FF000000"/>
      <name val="Arial Narrow"/>
      <family val="2"/>
      <charset val="238"/>
    </font>
    <font>
      <b/>
      <sz val="9"/>
      <name val="Calibri"/>
      <family val="2"/>
      <charset val="238"/>
    </font>
    <font>
      <sz val="10"/>
      <name val="Calibri"/>
      <family val="2"/>
      <charset val="238"/>
    </font>
    <font>
      <b/>
      <sz val="9"/>
      <color rgb="FFFF0000"/>
      <name val="Calibri"/>
      <family val="2"/>
      <charset val="238"/>
    </font>
    <font>
      <sz val="9"/>
      <name val="Calibri"/>
      <family val="2"/>
      <charset val="1"/>
    </font>
    <font>
      <b/>
      <sz val="9"/>
      <color rgb="FF333333"/>
      <name val="Calibri"/>
      <family val="2"/>
      <charset val="238"/>
    </font>
    <font>
      <sz val="8"/>
      <name val="Calibri"/>
      <family val="2"/>
      <charset val="1"/>
    </font>
    <font>
      <b/>
      <sz val="9"/>
      <name val="Calibri"/>
      <family val="2"/>
      <charset val="1"/>
    </font>
    <font>
      <sz val="9"/>
      <color rgb="FF333333"/>
      <name val="Calibri"/>
      <family val="2"/>
      <charset val="1"/>
    </font>
    <font>
      <sz val="9"/>
      <color rgb="FFFF6600"/>
      <name val="Calibri"/>
      <family val="2"/>
      <charset val="1"/>
    </font>
    <font>
      <sz val="9"/>
      <color rgb="FFFF0000"/>
      <name val="Calibri"/>
      <family val="2"/>
      <charset val="1"/>
    </font>
    <font>
      <b/>
      <i/>
      <sz val="9"/>
      <color rgb="FF333399"/>
      <name val="Calibri"/>
      <family val="2"/>
      <charset val="1"/>
    </font>
    <font>
      <sz val="9"/>
      <color rgb="FF000000"/>
      <name val="Calibri"/>
      <family val="2"/>
      <charset val="1"/>
    </font>
    <font>
      <sz val="10"/>
      <color rgb="FF000000"/>
      <name val="Calibri"/>
      <family val="2"/>
      <charset val="1"/>
    </font>
    <font>
      <b/>
      <sz val="8"/>
      <color rgb="FF000000"/>
      <name val="Calibri"/>
      <family val="2"/>
      <charset val="238"/>
    </font>
    <font>
      <sz val="10"/>
      <color rgb="FF000000"/>
      <name val="Arial Narrow"/>
      <family val="2"/>
      <charset val="238"/>
    </font>
    <font>
      <sz val="8"/>
      <name val="Calibri"/>
      <family val="2"/>
      <charset val="238"/>
    </font>
    <font>
      <b/>
      <sz val="8"/>
      <name val="Calibri"/>
      <family val="2"/>
      <charset val="1"/>
    </font>
    <font>
      <sz val="8"/>
      <color rgb="FF000000"/>
      <name val="Calibri"/>
      <family val="2"/>
      <charset val="1"/>
    </font>
    <font>
      <b/>
      <sz val="9"/>
      <color rgb="FF000000"/>
      <name val="Calibri"/>
      <family val="2"/>
      <charset val="1"/>
    </font>
    <font>
      <b/>
      <sz val="8"/>
      <color rgb="FF000000"/>
      <name val="Calibri"/>
      <family val="2"/>
      <charset val="1"/>
    </font>
    <font>
      <sz val="10"/>
      <color rgb="FF000000"/>
      <name val="Calibri"/>
      <family val="2"/>
      <charset val="238"/>
    </font>
    <font>
      <b/>
      <sz val="10"/>
      <name val="Calibri"/>
      <family val="2"/>
      <charset val="238"/>
    </font>
    <font>
      <sz val="9"/>
      <name val="Arial Narrow"/>
      <family val="2"/>
      <charset val="238"/>
    </font>
    <font>
      <sz val="9"/>
      <color rgb="FF000000"/>
      <name val="Arial Narrow"/>
      <family val="2"/>
      <charset val="238"/>
    </font>
    <font>
      <b/>
      <i/>
      <sz val="11"/>
      <color rgb="FF0033CC"/>
      <name val="Calibri"/>
      <family val="2"/>
      <charset val="238"/>
    </font>
    <font>
      <sz val="11"/>
      <color rgb="FFFF0000"/>
      <name val="Calibri"/>
      <family val="2"/>
      <charset val="238"/>
    </font>
    <font>
      <sz val="11"/>
      <color rgb="FF000000"/>
      <name val="Calibri"/>
      <family val="2"/>
      <charset val="238"/>
    </font>
    <font>
      <b/>
      <sz val="8"/>
      <name val="Calibri"/>
      <family val="2"/>
      <charset val="238"/>
    </font>
    <font>
      <b/>
      <sz val="8"/>
      <color rgb="FFFF0000"/>
      <name val="Calibri"/>
      <family val="2"/>
      <charset val="238"/>
    </font>
    <font>
      <b/>
      <sz val="11"/>
      <color rgb="FF000000"/>
      <name val="Calibri"/>
      <family val="2"/>
      <charset val="238"/>
    </font>
    <font>
      <sz val="8"/>
      <color rgb="FF333333"/>
      <name val="Arial Narrow"/>
      <family val="2"/>
      <charset val="238"/>
    </font>
    <font>
      <sz val="8"/>
      <color rgb="FF000000"/>
      <name val="Calibri"/>
      <family val="2"/>
      <charset val="238"/>
    </font>
    <font>
      <sz val="8"/>
      <color rgb="FFFF0000"/>
      <name val="Calibri"/>
      <family val="2"/>
      <charset val="238"/>
    </font>
    <font>
      <sz val="8"/>
      <color rgb="FF333333"/>
      <name val="Calibri"/>
      <family val="2"/>
      <charset val="238"/>
    </font>
    <font>
      <sz val="8"/>
      <color rgb="FFFF4000"/>
      <name val="Calibri"/>
      <family val="2"/>
      <charset val="238"/>
    </font>
  </fonts>
  <fills count="13">
    <fill>
      <patternFill patternType="none"/>
    </fill>
    <fill>
      <patternFill patternType="gray125"/>
    </fill>
    <fill>
      <patternFill patternType="solid">
        <fgColor rgb="FF000000"/>
        <bgColor rgb="FF00008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99CC"/>
        <bgColor rgb="FFFF8080"/>
      </patternFill>
    </fill>
    <fill>
      <patternFill patternType="solid">
        <fgColor rgb="FFADB9CA"/>
        <bgColor rgb="FF99CCFF"/>
      </patternFill>
    </fill>
    <fill>
      <patternFill patternType="solid">
        <fgColor rgb="FFFFFFFF"/>
        <bgColor rgb="FFFFFFCC"/>
      </patternFill>
    </fill>
    <fill>
      <patternFill patternType="solid">
        <fgColor rgb="FF92D050"/>
        <bgColor rgb="FFADB9CA"/>
      </patternFill>
    </fill>
  </fills>
  <borders count="21">
    <border>
      <left/>
      <right/>
      <top/>
      <bottom/>
      <diagonal/>
    </border>
    <border>
      <left style="thin">
        <color rgb="FF808080"/>
      </left>
      <right style="thin">
        <color rgb="FF808080"/>
      </right>
      <top style="thin">
        <color rgb="FF808080"/>
      </top>
      <bottom style="thin">
        <color rgb="FF80808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rgb="FF333333"/>
      </left>
      <right style="thin">
        <color rgb="FF333333"/>
      </right>
      <top style="thin">
        <color rgb="FF333333"/>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hair">
        <color auto="1"/>
      </left>
      <right style="hair">
        <color auto="1"/>
      </right>
      <top style="hair">
        <color auto="1"/>
      </top>
      <bottom style="hair">
        <color auto="1"/>
      </bottom>
      <diagonal/>
    </border>
    <border>
      <left/>
      <right style="thin">
        <color auto="1"/>
      </right>
      <top/>
      <bottom/>
      <diagonal/>
    </border>
    <border>
      <left style="thin">
        <color auto="1"/>
      </left>
      <right/>
      <top/>
      <bottom style="thin">
        <color auto="1"/>
      </bottom>
      <diagonal/>
    </border>
  </borders>
  <cellStyleXfs count="24">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8" borderId="0" applyBorder="0" applyProtection="0"/>
    <xf numFmtId="0" fontId="11" fillId="0" borderId="0"/>
    <xf numFmtId="0" fontId="46" fillId="0" borderId="0"/>
    <xf numFmtId="0" fontId="46" fillId="0" borderId="0"/>
    <xf numFmtId="0" fontId="46" fillId="0" borderId="0"/>
    <xf numFmtId="0" fontId="12" fillId="8" borderId="1" applyProtection="0"/>
    <xf numFmtId="9" fontId="46" fillId="0" borderId="0" applyBorder="0" applyProtection="0"/>
    <xf numFmtId="0" fontId="46" fillId="0" borderId="0" applyBorder="0" applyProtection="0"/>
    <xf numFmtId="0" fontId="13" fillId="9" borderId="0"/>
    <xf numFmtId="0" fontId="46" fillId="0" borderId="0" applyBorder="0" applyProtection="0"/>
    <xf numFmtId="0" fontId="3" fillId="0" borderId="0" applyBorder="0" applyProtection="0"/>
    <xf numFmtId="0" fontId="17" fillId="7" borderId="0"/>
  </cellStyleXfs>
  <cellXfs count="247">
    <xf numFmtId="0" fontId="0" fillId="0" borderId="0" xfId="0"/>
    <xf numFmtId="0" fontId="0" fillId="0" borderId="2" xfId="0" applyBorder="1"/>
    <xf numFmtId="0" fontId="0" fillId="0" borderId="3" xfId="0" applyBorder="1"/>
    <xf numFmtId="0" fontId="0" fillId="0" borderId="4" xfId="0" applyBorder="1"/>
    <xf numFmtId="0" fontId="14" fillId="0" borderId="5" xfId="0" applyFont="1" applyBorder="1" applyAlignment="1">
      <alignment horizontal="center" vertical="center" wrapText="1"/>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16" fillId="0" borderId="5" xfId="23" applyFont="1" applyFill="1" applyBorder="1" applyAlignment="1" applyProtection="1">
      <alignment horizontal="center" vertical="center"/>
    </xf>
    <xf numFmtId="0" fontId="14" fillId="0" borderId="4" xfId="0" applyFont="1" applyBorder="1" applyAlignment="1">
      <alignment horizontal="center" vertical="center" wrapText="1"/>
    </xf>
    <xf numFmtId="4" fontId="14" fillId="0" borderId="5" xfId="0" applyNumberFormat="1" applyFont="1" applyBorder="1" applyAlignment="1">
      <alignment horizontal="center" vertical="center"/>
    </xf>
    <xf numFmtId="9" fontId="14" fillId="0" borderId="5" xfId="0" applyNumberFormat="1" applyFont="1" applyBorder="1" applyAlignment="1">
      <alignment horizontal="center" vertical="center"/>
    </xf>
    <xf numFmtId="0" fontId="0" fillId="0" borderId="5" xfId="0" applyBorder="1"/>
    <xf numFmtId="3" fontId="14" fillId="0" borderId="4" xfId="0" applyNumberFormat="1" applyFont="1" applyBorder="1" applyAlignment="1">
      <alignment horizontal="center" vertical="center"/>
    </xf>
    <xf numFmtId="0" fontId="14" fillId="0" borderId="2" xfId="0" applyFont="1" applyBorder="1" applyAlignment="1">
      <alignment horizontal="center" vertical="center"/>
    </xf>
    <xf numFmtId="0" fontId="14" fillId="10" borderId="5" xfId="14" applyFont="1" applyFill="1" applyBorder="1" applyAlignment="1">
      <alignment horizontal="center"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2" fontId="14" fillId="0" borderId="5" xfId="0" applyNumberFormat="1" applyFont="1" applyBorder="1" applyAlignment="1">
      <alignment horizontal="center" vertical="center"/>
    </xf>
    <xf numFmtId="0" fontId="0" fillId="0" borderId="14" xfId="0" applyBorder="1"/>
    <xf numFmtId="0" fontId="0" fillId="0" borderId="11" xfId="0" applyBorder="1"/>
    <xf numFmtId="0" fontId="0" fillId="0" borderId="15" xfId="0" applyBorder="1"/>
    <xf numFmtId="0" fontId="0" fillId="0" borderId="12" xfId="0" applyBorder="1"/>
    <xf numFmtId="0" fontId="16" fillId="0" borderId="2" xfId="0" applyFont="1" applyBorder="1" applyAlignment="1" applyProtection="1">
      <alignment horizontal="center" vertical="center" wrapText="1"/>
    </xf>
    <xf numFmtId="3" fontId="14" fillId="0" borderId="5" xfId="0" applyNumberFormat="1" applyFont="1" applyBorder="1" applyAlignment="1">
      <alignment horizontal="center" vertical="center" wrapText="1"/>
    </xf>
    <xf numFmtId="0" fontId="15" fillId="0" borderId="5" xfId="0" applyFont="1" applyBorder="1" applyAlignment="1">
      <alignment horizontal="center" vertical="center" wrapText="1"/>
    </xf>
    <xf numFmtId="4" fontId="19" fillId="11" borderId="0" xfId="0" applyNumberFormat="1" applyFont="1" applyFill="1" applyBorder="1" applyAlignment="1">
      <alignment horizontal="center" vertical="center"/>
    </xf>
    <xf numFmtId="0" fontId="0" fillId="0" borderId="0" xfId="0" applyBorder="1"/>
    <xf numFmtId="0" fontId="18" fillId="0" borderId="5" xfId="0" applyFont="1" applyBorder="1" applyAlignment="1">
      <alignment horizontal="center" vertical="center"/>
    </xf>
    <xf numFmtId="0" fontId="14" fillId="10" borderId="5" xfId="0" applyFont="1" applyFill="1" applyBorder="1" applyAlignment="1">
      <alignment horizontal="center" vertical="center"/>
    </xf>
    <xf numFmtId="0" fontId="0" fillId="10" borderId="6" xfId="0" applyFill="1" applyBorder="1"/>
    <xf numFmtId="3" fontId="20" fillId="0" borderId="5" xfId="23" applyNumberFormat="1" applyFont="1" applyFill="1" applyBorder="1" applyAlignment="1" applyProtection="1">
      <alignment horizontal="center" vertical="center"/>
    </xf>
    <xf numFmtId="0" fontId="46" fillId="0" borderId="0" xfId="14"/>
    <xf numFmtId="0" fontId="14" fillId="0" borderId="5" xfId="14" applyFont="1" applyBorder="1" applyAlignment="1">
      <alignment horizontal="center" vertical="center" wrapText="1"/>
    </xf>
    <xf numFmtId="0" fontId="14" fillId="0" borderId="5" xfId="14" applyFont="1" applyBorder="1" applyAlignment="1">
      <alignment horizontal="center" vertical="center"/>
    </xf>
    <xf numFmtId="0" fontId="15" fillId="0" borderId="5" xfId="14" applyFont="1" applyBorder="1" applyAlignment="1">
      <alignment horizontal="center" vertical="center"/>
    </xf>
    <xf numFmtId="0" fontId="21" fillId="0" borderId="2" xfId="14" applyFont="1" applyBorder="1" applyAlignment="1" applyProtection="1">
      <alignment horizontal="center" vertical="center" wrapText="1"/>
    </xf>
    <xf numFmtId="0" fontId="2" fillId="0" borderId="5" xfId="14" applyFont="1" applyBorder="1" applyAlignment="1">
      <alignment horizontal="center" vertical="center"/>
    </xf>
    <xf numFmtId="4" fontId="14" fillId="0" borderId="5" xfId="14" applyNumberFormat="1" applyFont="1" applyBorder="1" applyAlignment="1">
      <alignment horizontal="center" vertical="center"/>
    </xf>
    <xf numFmtId="9" fontId="14" fillId="0" borderId="5" xfId="14" applyNumberFormat="1" applyFont="1" applyBorder="1" applyAlignment="1">
      <alignment horizontal="center" vertical="center"/>
    </xf>
    <xf numFmtId="0" fontId="46" fillId="0" borderId="5" xfId="14" applyBorder="1"/>
    <xf numFmtId="0" fontId="46" fillId="0" borderId="0" xfId="14" applyAlignment="1">
      <alignment horizontal="center"/>
    </xf>
    <xf numFmtId="0" fontId="15" fillId="0" borderId="6" xfId="14" applyFont="1" applyBorder="1" applyAlignment="1">
      <alignment horizontal="center" vertical="center"/>
    </xf>
    <xf numFmtId="3" fontId="14" fillId="0" borderId="6" xfId="14" applyNumberFormat="1" applyFont="1" applyBorder="1" applyAlignment="1">
      <alignment horizontal="center" vertical="center" wrapText="1"/>
    </xf>
    <xf numFmtId="2" fontId="14" fillId="0" borderId="5" xfId="14" applyNumberFormat="1" applyFont="1" applyBorder="1" applyAlignment="1">
      <alignment horizontal="center" vertical="center"/>
    </xf>
    <xf numFmtId="0" fontId="14" fillId="0" borderId="2" xfId="14" applyFont="1" applyBorder="1" applyAlignment="1">
      <alignment horizontal="center" vertical="center"/>
    </xf>
    <xf numFmtId="3" fontId="20" fillId="0" borderId="6" xfId="23" applyNumberFormat="1" applyFont="1" applyFill="1" applyBorder="1" applyAlignment="1" applyProtection="1">
      <alignment horizontal="center" vertical="center"/>
    </xf>
    <xf numFmtId="3" fontId="20" fillId="11" borderId="5" xfId="23" applyNumberFormat="1" applyFont="1" applyFill="1" applyBorder="1" applyAlignment="1" applyProtection="1">
      <alignment horizontal="center" vertical="center"/>
    </xf>
    <xf numFmtId="0" fontId="20" fillId="0" borderId="5" xfId="23" applyFont="1" applyFill="1" applyBorder="1" applyAlignment="1" applyProtection="1">
      <alignment horizontal="center" vertical="center"/>
    </xf>
    <xf numFmtId="3" fontId="15" fillId="11" borderId="5" xfId="23" applyNumberFormat="1" applyFont="1" applyFill="1" applyBorder="1" applyAlignment="1" applyProtection="1">
      <alignment horizontal="center" vertical="center"/>
    </xf>
    <xf numFmtId="3" fontId="14" fillId="11" borderId="5" xfId="23" applyNumberFormat="1" applyFont="1" applyFill="1" applyBorder="1" applyAlignment="1" applyProtection="1">
      <alignment horizontal="center" vertical="center"/>
    </xf>
    <xf numFmtId="9" fontId="14" fillId="0" borderId="17" xfId="0" applyNumberFormat="1" applyFont="1" applyBorder="1" applyAlignment="1">
      <alignment horizontal="center" vertical="center"/>
    </xf>
    <xf numFmtId="0" fontId="0" fillId="0" borderId="5" xfId="0" applyFont="1" applyBorder="1" applyAlignment="1">
      <alignment wrapText="1"/>
    </xf>
    <xf numFmtId="0" fontId="16" fillId="0" borderId="5" xfId="14" applyFont="1" applyBorder="1" applyAlignment="1">
      <alignment horizontal="center" vertical="center"/>
    </xf>
    <xf numFmtId="3" fontId="24" fillId="0" borderId="5" xfId="14" applyNumberFormat="1" applyFont="1" applyBorder="1" applyAlignment="1">
      <alignment horizontal="center" vertical="center"/>
    </xf>
    <xf numFmtId="3" fontId="14" fillId="0" borderId="5" xfId="14" applyNumberFormat="1" applyFont="1" applyBorder="1" applyAlignment="1">
      <alignment horizontal="center" vertical="center"/>
    </xf>
    <xf numFmtId="0" fontId="25" fillId="0" borderId="0" xfId="0" applyFont="1"/>
    <xf numFmtId="0" fontId="23" fillId="0" borderId="0" xfId="0" applyFont="1"/>
    <xf numFmtId="0" fontId="23" fillId="0" borderId="0" xfId="0" applyFont="1" applyBorder="1" applyAlignment="1">
      <alignment horizontal="center"/>
    </xf>
    <xf numFmtId="0" fontId="26" fillId="0" borderId="0" xfId="0" applyFont="1"/>
    <xf numFmtId="0" fontId="26" fillId="0" borderId="0" xfId="0" applyFont="1" applyBorder="1" applyAlignment="1">
      <alignment horizontal="center"/>
    </xf>
    <xf numFmtId="0" fontId="20" fillId="11" borderId="5" xfId="23" applyFont="1" applyFill="1" applyBorder="1" applyAlignment="1" applyProtection="1">
      <alignment horizontal="center" vertical="center"/>
    </xf>
    <xf numFmtId="3" fontId="14" fillId="11" borderId="5" xfId="14" applyNumberFormat="1" applyFont="1" applyFill="1" applyBorder="1" applyAlignment="1">
      <alignment horizontal="center" vertical="center"/>
    </xf>
    <xf numFmtId="4" fontId="14" fillId="10" borderId="5" xfId="14" applyNumberFormat="1" applyFont="1" applyFill="1" applyBorder="1" applyAlignment="1">
      <alignment horizontal="center" vertical="center"/>
    </xf>
    <xf numFmtId="0" fontId="14" fillId="0" borderId="0" xfId="14" applyFont="1" applyBorder="1" applyAlignment="1">
      <alignment horizontal="center" vertical="center"/>
    </xf>
    <xf numFmtId="0" fontId="46" fillId="0" borderId="0" xfId="14" applyBorder="1"/>
    <xf numFmtId="0" fontId="31" fillId="0" borderId="0" xfId="0" applyFont="1"/>
    <xf numFmtId="0" fontId="16" fillId="11" borderId="2" xfId="0" applyFont="1" applyFill="1" applyBorder="1" applyAlignment="1">
      <alignment horizontal="center" vertical="center"/>
    </xf>
    <xf numFmtId="0" fontId="15" fillId="0" borderId="18" xfId="0" applyFont="1" applyBorder="1" applyAlignment="1">
      <alignment horizontal="center" vertical="center" wrapText="1"/>
    </xf>
    <xf numFmtId="0" fontId="14" fillId="0" borderId="18" xfId="0" applyFont="1" applyBorder="1" applyAlignment="1">
      <alignment horizontal="center" vertical="center" wrapText="1"/>
    </xf>
    <xf numFmtId="2" fontId="14" fillId="0" borderId="18" xfId="0" applyNumberFormat="1" applyFont="1" applyBorder="1" applyAlignment="1">
      <alignment horizontal="center" vertical="center" wrapText="1"/>
    </xf>
    <xf numFmtId="4" fontId="14" fillId="0" borderId="18" xfId="0" applyNumberFormat="1" applyFont="1" applyBorder="1" applyAlignment="1">
      <alignment horizontal="center" vertical="center" wrapText="1"/>
    </xf>
    <xf numFmtId="9" fontId="14" fillId="0" borderId="18" xfId="0" applyNumberFormat="1" applyFont="1" applyBorder="1" applyAlignment="1">
      <alignment horizontal="center" vertical="center"/>
    </xf>
    <xf numFmtId="0" fontId="0" fillId="0" borderId="18" xfId="0" applyBorder="1"/>
    <xf numFmtId="0" fontId="20"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20" fillId="0" borderId="0" xfId="0" applyFont="1" applyAlignment="1">
      <alignment vertical="center"/>
    </xf>
    <xf numFmtId="0" fontId="15" fillId="0" borderId="0" xfId="0" applyFont="1" applyAlignment="1">
      <alignment horizontal="right" vertical="center"/>
    </xf>
    <xf numFmtId="4" fontId="15" fillId="0" borderId="0" xfId="0" applyNumberFormat="1" applyFont="1" applyAlignment="1">
      <alignment vertical="center"/>
    </xf>
    <xf numFmtId="0" fontId="15" fillId="0" borderId="0" xfId="0" applyFont="1" applyAlignment="1">
      <alignment vertical="center"/>
    </xf>
    <xf numFmtId="0" fontId="15" fillId="0" borderId="0" xfId="0" applyFont="1"/>
    <xf numFmtId="0" fontId="32" fillId="0" borderId="0" xfId="0" applyFont="1"/>
    <xf numFmtId="0" fontId="33" fillId="0" borderId="0" xfId="0" applyFont="1" applyBorder="1" applyAlignment="1">
      <alignment horizontal="left" vertical="center"/>
    </xf>
    <xf numFmtId="1" fontId="34" fillId="11" borderId="0" xfId="0" applyNumberFormat="1" applyFont="1" applyFill="1"/>
    <xf numFmtId="1" fontId="34" fillId="12" borderId="4" xfId="0" applyNumberFormat="1" applyFont="1" applyFill="1" applyBorder="1"/>
    <xf numFmtId="1" fontId="34" fillId="12" borderId="5" xfId="0" applyNumberFormat="1" applyFont="1" applyFill="1" applyBorder="1"/>
    <xf numFmtId="0" fontId="35"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36" fillId="11" borderId="18" xfId="0" applyFont="1" applyFill="1" applyBorder="1" applyAlignment="1">
      <alignment horizontal="center" vertical="center" wrapText="1"/>
    </xf>
    <xf numFmtId="4" fontId="36" fillId="0" borderId="18" xfId="0" applyNumberFormat="1" applyFont="1" applyBorder="1" applyAlignment="1">
      <alignment horizontal="center" vertical="center" wrapText="1"/>
    </xf>
    <xf numFmtId="4" fontId="37" fillId="0" borderId="18" xfId="0" applyNumberFormat="1" applyFont="1" applyBorder="1" applyAlignment="1">
      <alignment horizontal="center" vertical="center" wrapText="1"/>
    </xf>
    <xf numFmtId="0" fontId="21" fillId="0" borderId="18" xfId="0" applyFont="1" applyBorder="1" applyAlignment="1">
      <alignment horizontal="center" vertical="center" wrapText="1"/>
    </xf>
    <xf numFmtId="1" fontId="21" fillId="11" borderId="0" xfId="0" applyNumberFormat="1" applyFont="1" applyFill="1" applyAlignment="1">
      <alignment wrapText="1"/>
    </xf>
    <xf numFmtId="1" fontId="21" fillId="12" borderId="4" xfId="0" applyNumberFormat="1" applyFont="1" applyFill="1" applyBorder="1" applyAlignment="1">
      <alignment wrapText="1"/>
    </xf>
    <xf numFmtId="1" fontId="21" fillId="12" borderId="5" xfId="0" applyNumberFormat="1" applyFont="1" applyFill="1" applyBorder="1" applyAlignment="1">
      <alignment wrapText="1"/>
    </xf>
    <xf numFmtId="0" fontId="25" fillId="0" borderId="18" xfId="0" applyFont="1" applyBorder="1" applyAlignment="1">
      <alignment horizontal="center" vertical="center"/>
    </xf>
    <xf numFmtId="0" fontId="36" fillId="0" borderId="18" xfId="0" applyFont="1" applyBorder="1" applyAlignment="1">
      <alignment horizontal="center" vertical="center"/>
    </xf>
    <xf numFmtId="4" fontId="36" fillId="0" borderId="18" xfId="0" applyNumberFormat="1" applyFont="1" applyBorder="1" applyAlignment="1">
      <alignment horizontal="center" vertical="center"/>
    </xf>
    <xf numFmtId="0" fontId="21" fillId="0" borderId="18" xfId="0" applyFont="1" applyBorder="1" applyAlignment="1">
      <alignment horizontal="center" vertical="center"/>
    </xf>
    <xf numFmtId="1" fontId="21" fillId="11" borderId="0" xfId="0" applyNumberFormat="1" applyFont="1" applyFill="1"/>
    <xf numFmtId="1" fontId="21" fillId="12" borderId="4" xfId="0" applyNumberFormat="1" applyFont="1" applyFill="1" applyBorder="1"/>
    <xf numFmtId="1" fontId="21" fillId="12" borderId="5" xfId="0" applyNumberFormat="1" applyFont="1" applyFill="1" applyBorder="1"/>
    <xf numFmtId="0" fontId="37" fillId="0" borderId="18" xfId="0" applyFont="1" applyBorder="1" applyAlignment="1">
      <alignment horizontal="center" vertical="center" wrapText="1"/>
    </xf>
    <xf numFmtId="0" fontId="39" fillId="0" borderId="18" xfId="0" applyFont="1" applyBorder="1" applyAlignment="1">
      <alignment horizontal="center" vertical="center" wrapText="1"/>
    </xf>
    <xf numFmtId="4" fontId="39" fillId="0" borderId="18" xfId="0" applyNumberFormat="1" applyFont="1" applyBorder="1" applyAlignment="1">
      <alignment horizontal="center" vertical="center" wrapText="1"/>
    </xf>
    <xf numFmtId="0" fontId="37" fillId="0" borderId="18" xfId="0" applyFont="1" applyBorder="1" applyAlignment="1">
      <alignment horizontal="center" vertical="center"/>
    </xf>
    <xf numFmtId="0" fontId="40" fillId="0" borderId="18" xfId="0" applyFont="1" applyBorder="1" applyAlignment="1">
      <alignment horizontal="center" vertical="center" wrapText="1"/>
    </xf>
    <xf numFmtId="1" fontId="40" fillId="11" borderId="0" xfId="0" applyNumberFormat="1" applyFont="1" applyFill="1" applyAlignment="1">
      <alignment wrapText="1"/>
    </xf>
    <xf numFmtId="1" fontId="40" fillId="12" borderId="4" xfId="0" applyNumberFormat="1" applyFont="1" applyFill="1" applyBorder="1" applyAlignment="1">
      <alignment wrapText="1"/>
    </xf>
    <xf numFmtId="1" fontId="40" fillId="12" borderId="5" xfId="0" applyNumberFormat="1" applyFont="1" applyFill="1" applyBorder="1" applyAlignment="1">
      <alignment wrapText="1"/>
    </xf>
    <xf numFmtId="164" fontId="37" fillId="0" borderId="18" xfId="0" applyNumberFormat="1" applyFont="1" applyBorder="1" applyAlignment="1">
      <alignment horizontal="center" vertical="center" wrapText="1"/>
    </xf>
    <xf numFmtId="164" fontId="40" fillId="11" borderId="0" xfId="0" applyNumberFormat="1" applyFont="1" applyFill="1" applyAlignment="1">
      <alignment wrapText="1"/>
    </xf>
    <xf numFmtId="164" fontId="40" fillId="12" borderId="4" xfId="0" applyNumberFormat="1" applyFont="1" applyFill="1" applyBorder="1" applyAlignment="1">
      <alignment wrapText="1"/>
    </xf>
    <xf numFmtId="164" fontId="40" fillId="12" borderId="5" xfId="0" applyNumberFormat="1" applyFont="1" applyFill="1" applyBorder="1" applyAlignment="1">
      <alignment wrapText="1"/>
    </xf>
    <xf numFmtId="0" fontId="41" fillId="0" borderId="0" xfId="0" applyFont="1" applyBorder="1" applyAlignment="1">
      <alignment horizontal="left" vertical="center" wrapText="1"/>
    </xf>
    <xf numFmtId="0" fontId="41" fillId="0" borderId="0" xfId="0" applyFont="1" applyAlignment="1">
      <alignment horizontal="left" vertical="center" wrapText="1"/>
    </xf>
    <xf numFmtId="3" fontId="14" fillId="11" borderId="5" xfId="0" applyNumberFormat="1" applyFont="1" applyFill="1" applyBorder="1" applyAlignment="1">
      <alignment horizontal="center" vertical="center"/>
    </xf>
    <xf numFmtId="9" fontId="39" fillId="0" borderId="18" xfId="18" applyFont="1" applyBorder="1" applyAlignment="1" applyProtection="1">
      <alignment horizontal="center" vertical="center" wrapText="1"/>
    </xf>
    <xf numFmtId="0" fontId="15" fillId="0" borderId="5" xfId="0" applyFont="1" applyBorder="1"/>
    <xf numFmtId="0" fontId="0" fillId="0" borderId="19" xfId="0" applyBorder="1"/>
    <xf numFmtId="2" fontId="26" fillId="0" borderId="5" xfId="23" applyNumberFormat="1" applyFont="1" applyFill="1" applyBorder="1" applyAlignment="1" applyProtection="1">
      <alignment horizontal="center" vertical="center"/>
    </xf>
    <xf numFmtId="4" fontId="38" fillId="0" borderId="5" xfId="0" applyNumberFormat="1" applyFont="1" applyBorder="1" applyAlignment="1">
      <alignment horizontal="center" vertical="center"/>
    </xf>
    <xf numFmtId="9" fontId="38" fillId="0" borderId="5" xfId="0" applyNumberFormat="1" applyFont="1" applyBorder="1" applyAlignment="1">
      <alignment horizontal="center" vertical="center"/>
    </xf>
    <xf numFmtId="0" fontId="23" fillId="0" borderId="5" xfId="23" applyFont="1" applyFill="1" applyBorder="1" applyAlignment="1" applyProtection="1">
      <alignment horizontal="center" vertical="center"/>
    </xf>
    <xf numFmtId="3" fontId="26" fillId="11" borderId="5" xfId="23" applyNumberFormat="1" applyFont="1" applyFill="1" applyBorder="1" applyAlignment="1" applyProtection="1">
      <alignment horizontal="center" vertical="center"/>
    </xf>
    <xf numFmtId="3" fontId="31" fillId="0" borderId="5" xfId="0" applyNumberFormat="1" applyFont="1" applyBorder="1" applyAlignment="1">
      <alignment horizontal="center" vertical="center"/>
    </xf>
    <xf numFmtId="0" fontId="19" fillId="0" borderId="0" xfId="0" applyFont="1"/>
    <xf numFmtId="0" fontId="27" fillId="0" borderId="5" xfId="0" applyFont="1" applyBorder="1" applyAlignment="1">
      <alignment horizontal="center" vertical="center"/>
    </xf>
    <xf numFmtId="0" fontId="31" fillId="11" borderId="6" xfId="0" applyFont="1" applyFill="1" applyBorder="1" applyAlignment="1">
      <alignment horizontal="center" vertical="center"/>
    </xf>
    <xf numFmtId="1" fontId="38" fillId="11" borderId="6" xfId="0" applyNumberFormat="1" applyFont="1" applyFill="1" applyBorder="1" applyAlignment="1">
      <alignment horizontal="center" vertical="center" wrapText="1"/>
    </xf>
    <xf numFmtId="2" fontId="38" fillId="11" borderId="6" xfId="0" applyNumberFormat="1" applyFont="1" applyFill="1" applyBorder="1" applyAlignment="1">
      <alignment horizontal="center" vertical="center" wrapText="1"/>
    </xf>
    <xf numFmtId="0" fontId="31" fillId="11" borderId="7" xfId="0" applyFont="1" applyFill="1" applyBorder="1" applyAlignment="1">
      <alignment horizontal="center" vertical="center"/>
    </xf>
    <xf numFmtId="0" fontId="31" fillId="11" borderId="20" xfId="0" applyFont="1" applyFill="1" applyBorder="1" applyAlignment="1">
      <alignment horizontal="center" vertical="center"/>
    </xf>
    <xf numFmtId="3" fontId="31" fillId="11" borderId="5" xfId="0" applyNumberFormat="1" applyFont="1" applyFill="1" applyBorder="1" applyAlignment="1">
      <alignment horizontal="center" vertical="center"/>
    </xf>
    <xf numFmtId="0" fontId="42" fillId="0" borderId="0" xfId="0" applyFont="1"/>
    <xf numFmtId="0" fontId="43" fillId="0" borderId="0" xfId="0" applyFont="1" applyAlignment="1">
      <alignment wrapText="1"/>
    </xf>
    <xf numFmtId="0" fontId="43" fillId="0" borderId="0" xfId="0" applyFont="1" applyAlignment="1">
      <alignment horizontal="center" vertical="center" wrapText="1"/>
    </xf>
    <xf numFmtId="0" fontId="15" fillId="0" borderId="6" xfId="0" applyFont="1" applyBorder="1" applyAlignment="1">
      <alignment horizontal="center" vertical="center"/>
    </xf>
    <xf numFmtId="1" fontId="14" fillId="0" borderId="6" xfId="0" applyNumberFormat="1" applyFont="1" applyBorder="1" applyAlignment="1">
      <alignment horizontal="center" vertical="center" wrapText="1"/>
    </xf>
    <xf numFmtId="0" fontId="15" fillId="0" borderId="0" xfId="0" applyFont="1" applyBorder="1" applyAlignment="1">
      <alignment horizontal="left" vertical="center"/>
    </xf>
    <xf numFmtId="0" fontId="0" fillId="0" borderId="0" xfId="0" applyFont="1"/>
    <xf numFmtId="0" fontId="16" fillId="0" borderId="5" xfId="0" applyFont="1" applyBorder="1" applyAlignment="1">
      <alignment horizontal="center" vertical="center" wrapText="1"/>
    </xf>
    <xf numFmtId="0" fontId="45" fillId="0" borderId="0" xfId="0" applyFont="1"/>
    <xf numFmtId="0" fontId="16" fillId="0" borderId="5" xfId="0" applyFont="1" applyBorder="1" applyAlignment="1">
      <alignment horizontal="center" vertical="top" wrapText="1"/>
    </xf>
    <xf numFmtId="0" fontId="21" fillId="0" borderId="5" xfId="0" applyFont="1" applyBorder="1" applyAlignment="1">
      <alignment horizontal="center" vertical="center" wrapText="1"/>
    </xf>
    <xf numFmtId="0" fontId="31" fillId="0" borderId="5" xfId="0" applyFont="1" applyBorder="1" applyAlignment="1">
      <alignment horizontal="center" vertical="center"/>
    </xf>
    <xf numFmtId="3" fontId="38" fillId="11" borderId="5" xfId="0" applyNumberFormat="1" applyFont="1" applyFill="1" applyBorder="1" applyAlignment="1">
      <alignment horizontal="center" vertical="center"/>
    </xf>
    <xf numFmtId="2" fontId="38" fillId="0" borderId="5" xfId="0" applyNumberFormat="1" applyFont="1" applyBorder="1" applyAlignment="1">
      <alignment horizontal="center" vertical="center"/>
    </xf>
    <xf numFmtId="0" fontId="38" fillId="0" borderId="5" xfId="0" applyFont="1" applyBorder="1" applyAlignment="1">
      <alignment horizontal="center" vertical="center"/>
    </xf>
    <xf numFmtId="0" fontId="31" fillId="0" borderId="5" xfId="0" applyFont="1" applyBorder="1"/>
    <xf numFmtId="0" fontId="35" fillId="0" borderId="5" xfId="23" applyFont="1" applyFill="1" applyBorder="1" applyAlignment="1" applyProtection="1">
      <alignment vertical="center" wrapText="1"/>
    </xf>
    <xf numFmtId="0" fontId="35" fillId="0" borderId="5" xfId="23" applyFont="1" applyFill="1" applyBorder="1" applyAlignment="1" applyProtection="1">
      <alignment horizontal="left" vertical="center" wrapText="1"/>
    </xf>
    <xf numFmtId="3" fontId="15" fillId="11" borderId="5" xfId="0" applyNumberFormat="1" applyFont="1" applyFill="1" applyBorder="1" applyAlignment="1">
      <alignment horizontal="center" vertical="center"/>
    </xf>
    <xf numFmtId="0" fontId="49" fillId="0" borderId="0" xfId="0" applyFont="1"/>
    <xf numFmtId="0" fontId="14" fillId="0" borderId="5" xfId="0" applyFont="1" applyBorder="1" applyAlignment="1">
      <alignment horizontal="center" vertical="center"/>
    </xf>
    <xf numFmtId="0" fontId="14"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33" fillId="0" borderId="0" xfId="0" applyFont="1"/>
    <xf numFmtId="0" fontId="33" fillId="0" borderId="3" xfId="0" applyFont="1" applyBorder="1" applyAlignment="1">
      <alignment vertical="center"/>
    </xf>
    <xf numFmtId="0" fontId="33" fillId="0" borderId="5" xfId="0" applyFont="1" applyBorder="1" applyAlignment="1">
      <alignment horizontal="center" vertical="center" wrapText="1"/>
    </xf>
    <xf numFmtId="0" fontId="33" fillId="0" borderId="5" xfId="0" applyFont="1" applyBorder="1" applyAlignment="1">
      <alignment horizontal="center" vertical="center"/>
    </xf>
    <xf numFmtId="0" fontId="35" fillId="0" borderId="2" xfId="0" applyFont="1" applyBorder="1" applyAlignment="1">
      <alignment horizontal="justify" vertical="center" wrapText="1"/>
    </xf>
    <xf numFmtId="0" fontId="33" fillId="0" borderId="4" xfId="0" applyFont="1" applyBorder="1" applyAlignment="1">
      <alignment horizontal="right" vertical="center"/>
    </xf>
    <xf numFmtId="0" fontId="33" fillId="0" borderId="9" xfId="0" applyFont="1" applyBorder="1" applyAlignment="1">
      <alignment vertical="center"/>
    </xf>
    <xf numFmtId="0" fontId="35" fillId="0" borderId="5" xfId="0" applyFont="1" applyBorder="1" applyAlignment="1">
      <alignment vertical="center" wrapText="1"/>
    </xf>
    <xf numFmtId="0" fontId="50" fillId="0" borderId="13" xfId="0" applyFont="1" applyBorder="1" applyAlignment="1">
      <alignment vertical="center" wrapText="1"/>
    </xf>
    <xf numFmtId="0" fontId="33" fillId="0" borderId="15" xfId="0" applyFont="1" applyBorder="1" applyAlignment="1">
      <alignment vertical="center"/>
    </xf>
    <xf numFmtId="0" fontId="35" fillId="0" borderId="2" xfId="0" applyFont="1" applyBorder="1" applyAlignment="1" applyProtection="1">
      <alignment horizontal="left" vertical="center" wrapText="1"/>
    </xf>
    <xf numFmtId="0" fontId="35" fillId="0" borderId="5" xfId="13" applyFont="1" applyBorder="1" applyAlignment="1" applyProtection="1">
      <alignment horizontal="left" vertical="center" wrapText="1"/>
    </xf>
    <xf numFmtId="0" fontId="33" fillId="0" borderId="5" xfId="0" applyFont="1" applyBorder="1" applyAlignment="1">
      <alignment vertical="center"/>
    </xf>
    <xf numFmtId="0" fontId="33" fillId="0" borderId="0" xfId="14" applyFont="1" applyAlignment="1">
      <alignment vertical="center"/>
    </xf>
    <xf numFmtId="0" fontId="33" fillId="0" borderId="5" xfId="14" applyFont="1" applyBorder="1" applyAlignment="1">
      <alignment horizontal="center" vertical="center" wrapText="1"/>
    </xf>
    <xf numFmtId="0" fontId="33" fillId="0" borderId="5" xfId="14" applyFont="1" applyBorder="1" applyAlignment="1">
      <alignment horizontal="center" vertical="center"/>
    </xf>
    <xf numFmtId="0" fontId="35" fillId="0" borderId="2" xfId="14" applyFont="1" applyBorder="1" applyAlignment="1" applyProtection="1">
      <alignment horizontal="left" vertical="center" wrapText="1"/>
    </xf>
    <xf numFmtId="0" fontId="33" fillId="0" borderId="5" xfId="14" applyFont="1" applyBorder="1" applyAlignment="1">
      <alignment horizontal="right" vertical="center"/>
    </xf>
    <xf numFmtId="0" fontId="51" fillId="0" borderId="0" xfId="14" applyFont="1" applyAlignment="1">
      <alignment horizontal="center"/>
    </xf>
    <xf numFmtId="0" fontId="35" fillId="0" borderId="5" xfId="23" applyFont="1" applyFill="1" applyBorder="1" applyAlignment="1" applyProtection="1">
      <alignment horizontal="justify" vertical="center" wrapText="1"/>
    </xf>
    <xf numFmtId="0" fontId="51" fillId="0" borderId="6" xfId="14" applyFont="1" applyBorder="1" applyAlignment="1">
      <alignment vertical="center" wrapText="1"/>
    </xf>
    <xf numFmtId="0" fontId="33" fillId="0" borderId="4" xfId="14" applyFont="1" applyBorder="1" applyAlignment="1">
      <alignment horizontal="right" vertical="center"/>
    </xf>
    <xf numFmtId="0" fontId="51" fillId="0" borderId="0" xfId="14" applyFont="1"/>
    <xf numFmtId="0" fontId="35" fillId="0" borderId="6" xfId="23" applyFont="1" applyFill="1" applyBorder="1" applyAlignment="1" applyProtection="1">
      <alignment horizontal="justify" vertical="center" wrapText="1"/>
    </xf>
    <xf numFmtId="0" fontId="47" fillId="0" borderId="5" xfId="23" applyFont="1" applyFill="1" applyBorder="1" applyAlignment="1" applyProtection="1">
      <alignment vertical="center"/>
    </xf>
    <xf numFmtId="0" fontId="47" fillId="0" borderId="5" xfId="23" applyFont="1" applyFill="1" applyBorder="1" applyAlignment="1" applyProtection="1">
      <alignment vertical="center" wrapText="1"/>
    </xf>
    <xf numFmtId="49" fontId="51" fillId="0" borderId="5" xfId="0" applyNumberFormat="1" applyFont="1" applyBorder="1" applyAlignment="1">
      <alignment vertical="center" wrapText="1"/>
    </xf>
    <xf numFmtId="0" fontId="35" fillId="0" borderId="18" xfId="0" applyFont="1" applyBorder="1" applyAlignment="1">
      <alignment vertical="center" wrapText="1"/>
    </xf>
    <xf numFmtId="0" fontId="35" fillId="0" borderId="2" xfId="14" applyFont="1" applyBorder="1" applyAlignment="1">
      <alignment vertical="center" wrapText="1"/>
    </xf>
    <xf numFmtId="0" fontId="53" fillId="0" borderId="2" xfId="14" applyFont="1" applyBorder="1" applyAlignment="1">
      <alignment vertical="center" wrapText="1"/>
    </xf>
    <xf numFmtId="0" fontId="51" fillId="0" borderId="2" xfId="14" applyFont="1" applyBorder="1" applyAlignment="1">
      <alignment vertical="center" wrapText="1"/>
    </xf>
    <xf numFmtId="0" fontId="33" fillId="0" borderId="0" xfId="14" applyFont="1" applyBorder="1" applyAlignment="1">
      <alignment horizontal="right" vertical="center"/>
    </xf>
    <xf numFmtId="0" fontId="35" fillId="0" borderId="6" xfId="0" applyFont="1" applyBorder="1" applyAlignment="1">
      <alignment horizontal="left" vertical="center" wrapText="1"/>
    </xf>
    <xf numFmtId="0" fontId="51" fillId="0" borderId="5" xfId="0" applyFont="1" applyBorder="1" applyAlignment="1">
      <alignment horizontal="left" vertical="top" wrapText="1"/>
    </xf>
    <xf numFmtId="0" fontId="51" fillId="0" borderId="0" xfId="0" applyFont="1" applyAlignment="1">
      <alignment horizontal="right" vertical="center"/>
    </xf>
    <xf numFmtId="0" fontId="47" fillId="0" borderId="18" xfId="0" applyFont="1" applyBorder="1" applyAlignment="1">
      <alignment vertical="center" wrapText="1"/>
    </xf>
    <xf numFmtId="0" fontId="33" fillId="0" borderId="18" xfId="0" applyFont="1" applyBorder="1" applyAlignment="1">
      <alignment vertical="center" wrapText="1"/>
    </xf>
    <xf numFmtId="164" fontId="33" fillId="0" borderId="18" xfId="0" applyNumberFormat="1" applyFont="1" applyBorder="1" applyAlignment="1">
      <alignment vertical="center" wrapText="1"/>
    </xf>
    <xf numFmtId="0" fontId="47" fillId="0" borderId="0" xfId="0" applyFont="1" applyAlignment="1">
      <alignment horizontal="left" vertical="center" wrapText="1"/>
    </xf>
    <xf numFmtId="0" fontId="33" fillId="0" borderId="0" xfId="0" applyFont="1" applyAlignment="1">
      <alignment vertical="center"/>
    </xf>
    <xf numFmtId="0" fontId="51" fillId="0" borderId="5" xfId="0" applyFont="1" applyBorder="1" applyAlignment="1">
      <alignment vertical="center" wrapText="1"/>
    </xf>
    <xf numFmtId="0" fontId="51" fillId="11" borderId="12" xfId="0" applyFont="1" applyFill="1" applyBorder="1" applyAlignment="1">
      <alignment vertical="top" wrapText="1"/>
    </xf>
    <xf numFmtId="0" fontId="51" fillId="0" borderId="5" xfId="0" applyFont="1" applyBorder="1" applyAlignment="1">
      <alignment horizontal="left" vertical="center" wrapText="1"/>
    </xf>
    <xf numFmtId="0" fontId="51" fillId="0" borderId="0" xfId="0" applyFont="1" applyBorder="1" applyAlignment="1">
      <alignment horizontal="left" vertical="center"/>
    </xf>
    <xf numFmtId="0" fontId="51" fillId="11" borderId="5" xfId="0" applyFont="1" applyFill="1" applyBorder="1" applyAlignment="1">
      <alignment vertical="center" wrapText="1"/>
    </xf>
    <xf numFmtId="0" fontId="35" fillId="11" borderId="5" xfId="0" applyFont="1" applyFill="1" applyBorder="1" applyAlignment="1">
      <alignment vertical="center" wrapText="1"/>
    </xf>
    <xf numFmtId="0" fontId="33" fillId="0" borderId="5" xfId="0" applyFont="1" applyBorder="1" applyAlignment="1">
      <alignment vertical="center" wrapText="1"/>
    </xf>
    <xf numFmtId="0" fontId="33" fillId="0" borderId="5" xfId="0" applyFont="1" applyBorder="1" applyAlignment="1">
      <alignment horizontal="right" vertical="center"/>
    </xf>
    <xf numFmtId="0" fontId="51" fillId="0" borderId="0" xfId="0" applyFont="1"/>
    <xf numFmtId="0" fontId="15" fillId="0" borderId="5" xfId="0" applyFont="1" applyBorder="1" applyAlignment="1">
      <alignment horizontal="left" vertical="center"/>
    </xf>
    <xf numFmtId="0" fontId="20" fillId="0" borderId="5" xfId="0" applyFont="1" applyBorder="1" applyAlignment="1">
      <alignment horizontal="left" vertical="center" wrapText="1"/>
    </xf>
    <xf numFmtId="0" fontId="20" fillId="0" borderId="5" xfId="23" applyFont="1" applyFill="1" applyBorder="1" applyAlignment="1" applyProtection="1">
      <alignment horizontal="left" vertical="center" wrapText="1"/>
    </xf>
    <xf numFmtId="0" fontId="14" fillId="0" borderId="5" xfId="0" applyFont="1" applyBorder="1" applyAlignment="1">
      <alignment horizontal="left" vertical="center" wrapText="1"/>
    </xf>
    <xf numFmtId="0" fontId="14" fillId="0" borderId="0" xfId="0" applyFont="1" applyBorder="1" applyAlignment="1">
      <alignment vertical="center"/>
    </xf>
    <xf numFmtId="0" fontId="26" fillId="0" borderId="0" xfId="0" applyFont="1" applyBorder="1" applyAlignment="1">
      <alignment vertical="center"/>
    </xf>
    <xf numFmtId="0" fontId="16" fillId="0" borderId="5" xfId="23" applyFont="1" applyFill="1" applyBorder="1" applyAlignment="1" applyProtection="1">
      <alignment horizontal="left" vertical="center" wrapText="1"/>
    </xf>
    <xf numFmtId="0" fontId="18" fillId="0" borderId="5" xfId="0" applyFont="1" applyBorder="1" applyAlignment="1">
      <alignment horizontal="left" vertical="center" wrapText="1"/>
    </xf>
    <xf numFmtId="0" fontId="44" fillId="0" borderId="5" xfId="0" applyFont="1" applyBorder="1" applyAlignment="1">
      <alignment horizontal="left" vertical="center" wrapText="1"/>
    </xf>
    <xf numFmtId="0" fontId="30" fillId="0" borderId="5" xfId="0" applyFont="1" applyBorder="1" applyAlignment="1">
      <alignment horizontal="left" vertical="center" wrapText="1"/>
    </xf>
    <xf numFmtId="0" fontId="16" fillId="0" borderId="5" xfId="0" applyFont="1" applyBorder="1" applyAlignment="1">
      <alignment horizontal="left" vertical="center" wrapText="1"/>
    </xf>
    <xf numFmtId="0" fontId="23" fillId="0" borderId="5" xfId="0" applyFont="1" applyBorder="1" applyAlignment="1">
      <alignment horizontal="left" vertical="center" wrapText="1"/>
    </xf>
    <xf numFmtId="0" fontId="23" fillId="0" borderId="5" xfId="23" applyFont="1" applyFill="1" applyBorder="1" applyAlignment="1" applyProtection="1">
      <alignment horizontal="left" vertical="center"/>
    </xf>
    <xf numFmtId="0" fontId="14" fillId="0" borderId="16" xfId="0" applyFont="1" applyBorder="1" applyAlignment="1">
      <alignment horizontal="left" vertical="center"/>
    </xf>
    <xf numFmtId="0" fontId="20" fillId="0" borderId="0" xfId="0" applyFont="1" applyBorder="1" applyAlignment="1">
      <alignment horizontal="left" vertical="center" wrapText="1"/>
    </xf>
    <xf numFmtId="0" fontId="33" fillId="0" borderId="0" xfId="0" applyFont="1" applyBorder="1" applyAlignment="1">
      <alignment horizontal="left" vertical="center"/>
    </xf>
    <xf numFmtId="0" fontId="27" fillId="0" borderId="5" xfId="0" applyFont="1" applyBorder="1" applyAlignment="1">
      <alignment horizontal="left" vertical="center" wrapText="1"/>
    </xf>
    <xf numFmtId="0" fontId="15" fillId="0" borderId="5" xfId="14" applyFont="1" applyBorder="1" applyAlignment="1">
      <alignment horizontal="left" vertical="center"/>
    </xf>
    <xf numFmtId="0" fontId="14" fillId="0" borderId="0" xfId="14" applyFont="1" applyBorder="1" applyAlignment="1">
      <alignment horizontal="left" vertical="center"/>
    </xf>
    <xf numFmtId="0" fontId="23" fillId="0" borderId="17" xfId="0" applyFont="1" applyBorder="1" applyAlignment="1">
      <alignment horizontal="left"/>
    </xf>
    <xf numFmtId="0" fontId="23" fillId="0" borderId="7" xfId="0" applyFont="1" applyBorder="1" applyAlignment="1">
      <alignment horizontal="left"/>
    </xf>
    <xf numFmtId="0" fontId="25" fillId="0" borderId="0" xfId="0" applyFont="1" applyBorder="1"/>
    <xf numFmtId="0" fontId="23" fillId="0" borderId="7" xfId="0" applyFont="1" applyBorder="1" applyAlignment="1">
      <alignment horizontal="left" vertical="center"/>
    </xf>
    <xf numFmtId="0" fontId="23" fillId="0" borderId="6" xfId="0" applyFont="1" applyBorder="1" applyAlignment="1">
      <alignment horizontal="left"/>
    </xf>
    <xf numFmtId="0" fontId="0" fillId="0" borderId="5" xfId="0" applyFont="1" applyBorder="1" applyAlignment="1">
      <alignment horizontal="center" vertical="center"/>
    </xf>
    <xf numFmtId="0" fontId="14" fillId="0" borderId="5" xfId="0" applyFont="1" applyBorder="1" applyAlignment="1">
      <alignment horizontal="right" vertical="center"/>
    </xf>
    <xf numFmtId="0" fontId="15" fillId="0" borderId="3" xfId="0" applyFont="1" applyBorder="1" applyAlignment="1">
      <alignment horizontal="left" vertical="center"/>
    </xf>
    <xf numFmtId="0" fontId="15" fillId="0" borderId="11" xfId="0" applyFont="1" applyBorder="1" applyAlignment="1">
      <alignment horizontal="center" vertical="center"/>
    </xf>
    <xf numFmtId="0" fontId="18" fillId="0" borderId="12" xfId="0" applyFont="1" applyBorder="1" applyAlignment="1">
      <alignment horizontal="center" vertical="center" wrapText="1"/>
    </xf>
    <xf numFmtId="0" fontId="14" fillId="0" borderId="6" xfId="0" applyFont="1" applyBorder="1" applyAlignment="1">
      <alignment horizontal="center" vertical="center"/>
    </xf>
    <xf numFmtId="2" fontId="14" fillId="0" borderId="6" xfId="0" applyNumberFormat="1" applyFont="1" applyBorder="1" applyAlignment="1">
      <alignment horizontal="center" vertical="center"/>
    </xf>
    <xf numFmtId="4" fontId="14" fillId="0" borderId="6" xfId="0" applyNumberFormat="1" applyFont="1" applyBorder="1" applyAlignment="1">
      <alignment horizontal="center" vertical="center"/>
    </xf>
    <xf numFmtId="4" fontId="14" fillId="0" borderId="7" xfId="0" applyNumberFormat="1" applyFont="1" applyBorder="1" applyAlignment="1">
      <alignment horizontal="center" vertical="center"/>
    </xf>
    <xf numFmtId="9" fontId="14" fillId="0" borderId="6" xfId="0" applyNumberFormat="1" applyFont="1" applyBorder="1" applyAlignment="1">
      <alignment horizontal="center" vertical="center"/>
    </xf>
    <xf numFmtId="9" fontId="14" fillId="0" borderId="7" xfId="0" applyNumberFormat="1" applyFont="1" applyBorder="1" applyAlignment="1">
      <alignment horizontal="center" vertical="center"/>
    </xf>
    <xf numFmtId="2" fontId="14" fillId="0" borderId="7" xfId="0" applyNumberFormat="1" applyFont="1" applyBorder="1" applyAlignment="1">
      <alignment horizontal="center" vertical="center"/>
    </xf>
    <xf numFmtId="0" fontId="14" fillId="0" borderId="5" xfId="0" applyFont="1" applyBorder="1" applyAlignment="1">
      <alignment horizontal="center" vertical="center" wrapText="1"/>
    </xf>
    <xf numFmtId="0" fontId="14" fillId="0" borderId="5" xfId="0" applyFont="1" applyBorder="1" applyAlignment="1">
      <alignment horizontal="center" vertical="center"/>
    </xf>
  </cellXfs>
  <cellStyles count="24">
    <cellStyle name="Accent 1 14" xfId="1" xr:uid="{00000000-0005-0000-0000-000000000000}"/>
    <cellStyle name="Accent 13" xfId="2" xr:uid="{00000000-0005-0000-0000-000001000000}"/>
    <cellStyle name="Accent 2 15" xfId="3" xr:uid="{00000000-0005-0000-0000-000002000000}"/>
    <cellStyle name="Accent 3 16" xfId="4" xr:uid="{00000000-0005-0000-0000-000003000000}"/>
    <cellStyle name="Bad 10" xfId="5" xr:uid="{00000000-0005-0000-0000-000004000000}"/>
    <cellStyle name="Error 12" xfId="6" xr:uid="{00000000-0005-0000-0000-000005000000}"/>
    <cellStyle name="Excel Built-in Excel Built-in Excel Built-in Excel Built-in Excel Built-in TableStyleLight1" xfId="23" xr:uid="{00000000-0005-0000-0000-000006000000}"/>
    <cellStyle name="Footnote 5" xfId="7" xr:uid="{00000000-0005-0000-0000-000007000000}"/>
    <cellStyle name="Good 8" xfId="8" xr:uid="{00000000-0005-0000-0000-000008000000}"/>
    <cellStyle name="Heading 1 1" xfId="9" xr:uid="{00000000-0005-0000-0000-000009000000}"/>
    <cellStyle name="Heading 2 2" xfId="10" xr:uid="{00000000-0005-0000-0000-00000A000000}"/>
    <cellStyle name="Hyperlink 6" xfId="11" xr:uid="{00000000-0005-0000-0000-00000B000000}"/>
    <cellStyle name="Neutral 9" xfId="12" xr:uid="{00000000-0005-0000-0000-00000C000000}"/>
    <cellStyle name="Normal 2" xfId="13" xr:uid="{00000000-0005-0000-0000-00000D000000}"/>
    <cellStyle name="Normalny" xfId="0" builtinId="0"/>
    <cellStyle name="Normalny 2" xfId="14" xr:uid="{00000000-0005-0000-0000-00000F000000}"/>
    <cellStyle name="Normalny 3" xfId="15" xr:uid="{00000000-0005-0000-0000-000010000000}"/>
    <cellStyle name="Normalny 4" xfId="16" xr:uid="{00000000-0005-0000-0000-000011000000}"/>
    <cellStyle name="Note 4" xfId="17" xr:uid="{00000000-0005-0000-0000-000012000000}"/>
    <cellStyle name="Procentowy" xfId="18" builtinId="5"/>
    <cellStyle name="Status 7" xfId="19" xr:uid="{00000000-0005-0000-0000-000014000000}"/>
    <cellStyle name="TableStyleLight1" xfId="20" xr:uid="{00000000-0005-0000-0000-000015000000}"/>
    <cellStyle name="Text 3" xfId="21" xr:uid="{00000000-0005-0000-0000-000016000000}"/>
    <cellStyle name="Warning 11" xfId="22" xr:uid="{00000000-0005-0000-0000-00001700000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8000"/>
      <rgbColor rgb="FF000080"/>
      <rgbColor rgb="FF996600"/>
      <rgbColor rgb="FF800080"/>
      <rgbColor rgb="FF008080"/>
      <rgbColor rgb="FFADB9CA"/>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2D050"/>
      <rgbColor rgb="FFFFCC00"/>
      <rgbColor rgb="FFFF9900"/>
      <rgbColor rgb="FFFF6600"/>
      <rgbColor rgb="FF666699"/>
      <rgbColor rgb="FF969696"/>
      <rgbColor rgb="FF0033CC"/>
      <rgbColor rgb="FF339966"/>
      <rgbColor rgb="FF006600"/>
      <rgbColor rgb="FF333300"/>
      <rgbColor rgb="FFFF40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256320</xdr:colOff>
      <xdr:row>13</xdr:row>
      <xdr:rowOff>1941480</xdr:rowOff>
    </xdr:from>
    <xdr:to>
      <xdr:col>1</xdr:col>
      <xdr:colOff>2533680</xdr:colOff>
      <xdr:row>14</xdr:row>
      <xdr:rowOff>534960</xdr:rowOff>
    </xdr:to>
    <xdr:pic>
      <xdr:nvPicPr>
        <xdr:cNvPr id="2" name="Obraz 14">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36760" y="5451120"/>
          <a:ext cx="2277360" cy="574560"/>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299"/>
  <sheetViews>
    <sheetView tabSelected="1" topLeftCell="A298" zoomScale="103" zoomScaleNormal="103" workbookViewId="0">
      <selection activeCell="M310" sqref="M310"/>
    </sheetView>
  </sheetViews>
  <sheetFormatPr defaultRowHeight="15"/>
  <cols>
    <col min="1" max="1" width="4" customWidth="1"/>
    <col min="2" max="2" width="34.28515625" style="208" customWidth="1"/>
    <col min="3" max="3" width="9.5703125" customWidth="1"/>
    <col min="4" max="4" width="10" customWidth="1"/>
    <col min="5" max="5" width="7.85546875" customWidth="1"/>
    <col min="6" max="6" width="8.85546875" customWidth="1"/>
    <col min="7" max="7" width="5.85546875" customWidth="1"/>
    <col min="8" max="9" width="9.85546875" customWidth="1"/>
    <col min="10" max="10" width="8.140625" customWidth="1"/>
    <col min="11" max="11" width="7.85546875" customWidth="1"/>
    <col min="12" max="12" width="7.5703125" customWidth="1"/>
    <col min="13" max="13" width="6" customWidth="1"/>
    <col min="14" max="1025" width="8.7109375" customWidth="1"/>
  </cols>
  <sheetData>
    <row r="1" spans="1:13" s="156" customFormat="1">
      <c r="B1" s="160" t="s">
        <v>225</v>
      </c>
    </row>
    <row r="3" spans="1:13">
      <c r="A3" s="1"/>
      <c r="B3" s="161" t="s">
        <v>0</v>
      </c>
      <c r="C3" s="2"/>
      <c r="D3" s="2"/>
      <c r="E3" s="2"/>
      <c r="F3" s="2"/>
      <c r="G3" s="2"/>
      <c r="H3" s="2"/>
      <c r="I3" s="2"/>
      <c r="J3" s="2"/>
      <c r="K3" s="2"/>
      <c r="L3" s="2"/>
      <c r="M3" s="3"/>
    </row>
    <row r="4" spans="1:13" ht="48">
      <c r="A4" s="4" t="s">
        <v>1</v>
      </c>
      <c r="B4" s="162" t="s">
        <v>2</v>
      </c>
      <c r="C4" s="4" t="s">
        <v>3</v>
      </c>
      <c r="D4" s="4" t="s">
        <v>4</v>
      </c>
      <c r="E4" s="4" t="s">
        <v>5</v>
      </c>
      <c r="F4" s="4" t="s">
        <v>6</v>
      </c>
      <c r="G4" s="4" t="s">
        <v>7</v>
      </c>
      <c r="H4" s="4" t="s">
        <v>8</v>
      </c>
      <c r="I4" s="4" t="s">
        <v>9</v>
      </c>
      <c r="J4" s="4" t="s">
        <v>10</v>
      </c>
      <c r="K4" s="4" t="s">
        <v>11</v>
      </c>
      <c r="L4" s="4" t="s">
        <v>12</v>
      </c>
      <c r="M4" s="4" t="s">
        <v>13</v>
      </c>
    </row>
    <row r="5" spans="1:13">
      <c r="A5" s="5">
        <v>1</v>
      </c>
      <c r="B5" s="163">
        <v>2</v>
      </c>
      <c r="C5" s="5">
        <v>3</v>
      </c>
      <c r="D5" s="5">
        <v>4</v>
      </c>
      <c r="E5" s="5">
        <v>5</v>
      </c>
      <c r="F5" s="5" t="s">
        <v>230</v>
      </c>
      <c r="G5" s="5">
        <v>7</v>
      </c>
      <c r="H5" s="5" t="s">
        <v>232</v>
      </c>
      <c r="I5" s="5" t="s">
        <v>231</v>
      </c>
      <c r="J5" s="5">
        <v>10</v>
      </c>
      <c r="K5" s="5">
        <v>11</v>
      </c>
      <c r="L5" s="5">
        <v>12</v>
      </c>
      <c r="M5" s="5">
        <v>13</v>
      </c>
    </row>
    <row r="6" spans="1:13" ht="67.5" customHeight="1">
      <c r="A6" s="6">
        <v>1</v>
      </c>
      <c r="B6" s="164" t="s">
        <v>14</v>
      </c>
      <c r="C6" s="7" t="s">
        <v>15</v>
      </c>
      <c r="D6" s="8">
        <v>20</v>
      </c>
      <c r="E6" s="5"/>
      <c r="F6" s="9"/>
      <c r="G6" s="10"/>
      <c r="H6" s="9"/>
      <c r="I6" s="9"/>
      <c r="J6" s="5"/>
      <c r="K6" s="5"/>
      <c r="L6" s="5"/>
      <c r="M6" s="11"/>
    </row>
    <row r="7" spans="1:13" ht="66" customHeight="1">
      <c r="A7" s="6">
        <v>2</v>
      </c>
      <c r="B7" s="164" t="s">
        <v>16</v>
      </c>
      <c r="C7" s="6" t="s">
        <v>15</v>
      </c>
      <c r="D7" s="12">
        <v>20</v>
      </c>
      <c r="E7" s="5"/>
      <c r="F7" s="9"/>
      <c r="G7" s="10"/>
      <c r="H7" s="9"/>
      <c r="I7" s="9"/>
      <c r="J7" s="5"/>
      <c r="K7" s="5"/>
      <c r="L7" s="5"/>
      <c r="M7" s="11"/>
    </row>
    <row r="8" spans="1:13">
      <c r="A8" s="13"/>
      <c r="B8" s="165" t="s">
        <v>17</v>
      </c>
      <c r="C8" s="14"/>
      <c r="D8" s="14"/>
      <c r="E8" s="14"/>
      <c r="F8" s="9">
        <f>SUM(F6:F7)</f>
        <v>0</v>
      </c>
      <c r="G8" s="14"/>
      <c r="H8" s="9">
        <f>SUM(H6:H7)</f>
        <v>0</v>
      </c>
      <c r="I8" s="9">
        <f>SUM(I6:I7)</f>
        <v>0</v>
      </c>
      <c r="J8" s="14"/>
      <c r="K8" s="14"/>
      <c r="L8" s="14"/>
      <c r="M8" s="15"/>
    </row>
    <row r="9" spans="1:13">
      <c r="A9" s="209" t="s">
        <v>18</v>
      </c>
      <c r="B9" s="209"/>
      <c r="C9" s="209"/>
      <c r="D9" s="209"/>
      <c r="E9" s="209"/>
      <c r="F9" s="209"/>
      <c r="G9" s="209"/>
      <c r="H9" s="209"/>
      <c r="I9" s="209"/>
      <c r="J9" s="209"/>
      <c r="K9" s="209"/>
      <c r="L9" s="209"/>
      <c r="M9" s="16"/>
    </row>
    <row r="11" spans="1:13">
      <c r="A11" s="17"/>
      <c r="B11" s="166" t="s">
        <v>19</v>
      </c>
      <c r="C11" s="18"/>
      <c r="D11" s="18"/>
      <c r="E11" s="18"/>
      <c r="F11" s="18"/>
      <c r="G11" s="18"/>
      <c r="H11" s="18"/>
      <c r="I11" s="18"/>
      <c r="J11" s="18"/>
      <c r="K11" s="18"/>
      <c r="L11" s="18"/>
      <c r="M11" s="19"/>
    </row>
    <row r="12" spans="1:13" ht="48">
      <c r="A12" s="4" t="s">
        <v>1</v>
      </c>
      <c r="B12" s="162" t="s">
        <v>2</v>
      </c>
      <c r="C12" s="4" t="s">
        <v>3</v>
      </c>
      <c r="D12" s="4" t="s">
        <v>4</v>
      </c>
      <c r="E12" s="4" t="s">
        <v>5</v>
      </c>
      <c r="F12" s="4" t="s">
        <v>6</v>
      </c>
      <c r="G12" s="4" t="s">
        <v>7</v>
      </c>
      <c r="H12" s="4" t="s">
        <v>8</v>
      </c>
      <c r="I12" s="4" t="s">
        <v>9</v>
      </c>
      <c r="J12" s="159" t="s">
        <v>10</v>
      </c>
      <c r="K12" s="4" t="s">
        <v>11</v>
      </c>
      <c r="L12" s="4" t="s">
        <v>12</v>
      </c>
      <c r="M12" s="4" t="s">
        <v>20</v>
      </c>
    </row>
    <row r="13" spans="1:13">
      <c r="A13" s="5">
        <v>1</v>
      </c>
      <c r="B13" s="163">
        <v>2</v>
      </c>
      <c r="C13" s="5">
        <v>3</v>
      </c>
      <c r="D13" s="5">
        <v>4</v>
      </c>
      <c r="E13" s="5">
        <v>5</v>
      </c>
      <c r="F13" s="157" t="s">
        <v>230</v>
      </c>
      <c r="G13" s="157">
        <v>7</v>
      </c>
      <c r="H13" s="157" t="s">
        <v>232</v>
      </c>
      <c r="I13" s="157" t="s">
        <v>231</v>
      </c>
      <c r="J13" s="5">
        <v>10</v>
      </c>
      <c r="K13" s="5">
        <v>11</v>
      </c>
      <c r="L13" s="5">
        <v>12</v>
      </c>
      <c r="M13" s="5">
        <v>13</v>
      </c>
    </row>
    <row r="14" spans="1:13" ht="156" customHeight="1">
      <c r="A14" s="236">
        <v>1</v>
      </c>
      <c r="B14" s="167" t="s">
        <v>21</v>
      </c>
      <c r="C14" s="237" t="s">
        <v>15</v>
      </c>
      <c r="D14" s="238">
        <v>20</v>
      </c>
      <c r="E14" s="239"/>
      <c r="F14" s="240"/>
      <c r="G14" s="242"/>
      <c r="H14" s="239"/>
      <c r="I14" s="240"/>
      <c r="J14" s="245"/>
      <c r="K14" s="245"/>
      <c r="L14" s="246"/>
      <c r="M14" s="233"/>
    </row>
    <row r="15" spans="1:13" ht="45.75" customHeight="1">
      <c r="A15" s="236"/>
      <c r="B15" s="168"/>
      <c r="C15" s="237"/>
      <c r="D15" s="238"/>
      <c r="E15" s="239"/>
      <c r="F15" s="241"/>
      <c r="G15" s="243"/>
      <c r="H15" s="244"/>
      <c r="I15" s="241"/>
      <c r="J15" s="245"/>
      <c r="K15" s="245"/>
      <c r="L15" s="246"/>
      <c r="M15" s="233"/>
    </row>
    <row r="16" spans="1:13">
      <c r="A16" s="13"/>
      <c r="B16" s="165" t="s">
        <v>22</v>
      </c>
      <c r="C16" s="14"/>
      <c r="D16" s="14"/>
      <c r="E16" s="14"/>
      <c r="F16" s="9">
        <f>F14</f>
        <v>0</v>
      </c>
      <c r="G16" s="14"/>
      <c r="H16" s="20">
        <f>H14</f>
        <v>0</v>
      </c>
      <c r="I16" s="9">
        <f>I14</f>
        <v>0</v>
      </c>
      <c r="J16" s="14"/>
      <c r="K16" s="14"/>
      <c r="L16" s="14"/>
      <c r="M16" s="14"/>
    </row>
    <row r="17" spans="1:14">
      <c r="A17" s="209" t="s">
        <v>23</v>
      </c>
      <c r="B17" s="209"/>
      <c r="C17" s="209"/>
      <c r="D17" s="209"/>
      <c r="E17" s="209"/>
      <c r="F17" s="209"/>
      <c r="G17" s="209"/>
      <c r="H17" s="209"/>
      <c r="I17" s="209"/>
      <c r="J17" s="209"/>
      <c r="K17" s="209"/>
      <c r="L17" s="209"/>
      <c r="M17" s="21"/>
    </row>
    <row r="19" spans="1:14">
      <c r="A19" s="22"/>
      <c r="B19" s="169" t="s">
        <v>24</v>
      </c>
      <c r="C19" s="23"/>
      <c r="D19" s="23"/>
      <c r="E19" s="23"/>
      <c r="F19" s="23"/>
      <c r="G19" s="23"/>
      <c r="H19" s="23"/>
      <c r="I19" s="23"/>
      <c r="J19" s="23"/>
      <c r="K19" s="23"/>
      <c r="L19" s="23"/>
      <c r="M19" s="24"/>
    </row>
    <row r="20" spans="1:14" ht="48">
      <c r="A20" s="4" t="s">
        <v>1</v>
      </c>
      <c r="B20" s="162" t="s">
        <v>2</v>
      </c>
      <c r="C20" s="4" t="s">
        <v>3</v>
      </c>
      <c r="D20" s="4" t="s">
        <v>4</v>
      </c>
      <c r="E20" s="4" t="s">
        <v>5</v>
      </c>
      <c r="F20" s="4" t="s">
        <v>6</v>
      </c>
      <c r="G20" s="4" t="s">
        <v>7</v>
      </c>
      <c r="H20" s="4" t="s">
        <v>8</v>
      </c>
      <c r="I20" s="4" t="s">
        <v>9</v>
      </c>
      <c r="J20" s="159" t="s">
        <v>10</v>
      </c>
      <c r="K20" s="4" t="s">
        <v>11</v>
      </c>
      <c r="L20" s="4" t="s">
        <v>12</v>
      </c>
      <c r="M20" s="4" t="s">
        <v>20</v>
      </c>
    </row>
    <row r="21" spans="1:14">
      <c r="A21" s="5">
        <v>1</v>
      </c>
      <c r="B21" s="163">
        <v>2</v>
      </c>
      <c r="C21" s="5">
        <v>3</v>
      </c>
      <c r="D21" s="5">
        <v>4</v>
      </c>
      <c r="E21" s="5">
        <v>5</v>
      </c>
      <c r="F21" s="5" t="s">
        <v>230</v>
      </c>
      <c r="G21" s="5">
        <v>7</v>
      </c>
      <c r="H21" s="5" t="s">
        <v>232</v>
      </c>
      <c r="I21" s="5" t="s">
        <v>231</v>
      </c>
      <c r="J21" s="5">
        <v>10</v>
      </c>
      <c r="K21" s="5">
        <v>11</v>
      </c>
      <c r="L21" s="5">
        <v>12</v>
      </c>
      <c r="M21" s="5">
        <v>13</v>
      </c>
    </row>
    <row r="22" spans="1:14" ht="150" customHeight="1">
      <c r="A22" s="6">
        <v>1</v>
      </c>
      <c r="B22" s="170" t="s">
        <v>25</v>
      </c>
      <c r="C22" s="25" t="s">
        <v>15</v>
      </c>
      <c r="D22" s="26">
        <v>350</v>
      </c>
      <c r="E22" s="20"/>
      <c r="F22" s="9"/>
      <c r="G22" s="10"/>
      <c r="H22" s="9"/>
      <c r="I22" s="9"/>
      <c r="J22" s="5"/>
      <c r="K22" s="27"/>
      <c r="L22" s="5"/>
      <c r="M22" s="11"/>
      <c r="N22" s="28"/>
    </row>
    <row r="23" spans="1:14" ht="216.75" customHeight="1">
      <c r="A23" s="6">
        <v>2</v>
      </c>
      <c r="B23" s="170" t="s">
        <v>26</v>
      </c>
      <c r="C23" s="25" t="s">
        <v>15</v>
      </c>
      <c r="D23" s="26">
        <v>1200</v>
      </c>
      <c r="E23" s="20"/>
      <c r="F23" s="9"/>
      <c r="G23" s="10"/>
      <c r="H23" s="9"/>
      <c r="I23" s="9"/>
      <c r="J23" s="5"/>
      <c r="K23" s="27"/>
      <c r="L23" s="5"/>
      <c r="M23" s="11"/>
    </row>
    <row r="24" spans="1:14" ht="157.5">
      <c r="A24" s="6">
        <v>3</v>
      </c>
      <c r="B24" s="170" t="s">
        <v>27</v>
      </c>
      <c r="C24" s="25" t="s">
        <v>15</v>
      </c>
      <c r="D24" s="26">
        <v>2500</v>
      </c>
      <c r="E24" s="20"/>
      <c r="F24" s="9"/>
      <c r="G24" s="10"/>
      <c r="H24" s="9"/>
      <c r="I24" s="9"/>
      <c r="J24" s="5"/>
      <c r="K24" s="6"/>
      <c r="L24" s="5"/>
      <c r="M24" s="11"/>
    </row>
    <row r="25" spans="1:14" ht="183" customHeight="1">
      <c r="A25" s="6">
        <v>4</v>
      </c>
      <c r="B25" s="170" t="s">
        <v>28</v>
      </c>
      <c r="C25" s="25" t="s">
        <v>15</v>
      </c>
      <c r="D25" s="26">
        <v>2500</v>
      </c>
      <c r="E25" s="20"/>
      <c r="F25" s="9"/>
      <c r="G25" s="10"/>
      <c r="H25" s="9"/>
      <c r="I25" s="9"/>
      <c r="J25" s="5"/>
      <c r="K25" s="6"/>
      <c r="L25" s="5"/>
      <c r="M25" s="11"/>
    </row>
    <row r="26" spans="1:14" ht="188.25" customHeight="1">
      <c r="A26" s="6">
        <v>5</v>
      </c>
      <c r="B26" s="170" t="s">
        <v>29</v>
      </c>
      <c r="C26" s="25" t="s">
        <v>15</v>
      </c>
      <c r="D26" s="26">
        <v>350</v>
      </c>
      <c r="E26" s="20"/>
      <c r="F26" s="9"/>
      <c r="G26" s="10"/>
      <c r="H26" s="9"/>
      <c r="I26" s="9"/>
      <c r="J26" s="5"/>
      <c r="K26" s="6"/>
      <c r="L26" s="5"/>
      <c r="M26" s="11"/>
    </row>
    <row r="27" spans="1:14" ht="123.75">
      <c r="A27" s="6">
        <v>6</v>
      </c>
      <c r="B27" s="170" t="s">
        <v>30</v>
      </c>
      <c r="C27" s="25" t="s">
        <v>15</v>
      </c>
      <c r="D27" s="26">
        <v>5000</v>
      </c>
      <c r="E27" s="20"/>
      <c r="F27" s="9"/>
      <c r="G27" s="10"/>
      <c r="H27" s="9"/>
      <c r="I27" s="9"/>
      <c r="J27" s="5"/>
      <c r="K27" s="6"/>
      <c r="L27" s="5"/>
      <c r="M27" s="11"/>
    </row>
    <row r="28" spans="1:14" ht="183.75" customHeight="1">
      <c r="A28" s="6">
        <v>7</v>
      </c>
      <c r="B28" s="170" t="s">
        <v>31</v>
      </c>
      <c r="C28" s="25" t="s">
        <v>15</v>
      </c>
      <c r="D28" s="26">
        <v>5000</v>
      </c>
      <c r="E28" s="20"/>
      <c r="F28" s="9"/>
      <c r="G28" s="10"/>
      <c r="H28" s="9"/>
      <c r="I28" s="9"/>
      <c r="J28" s="5"/>
      <c r="K28" s="6"/>
      <c r="L28" s="5"/>
      <c r="M28" s="11"/>
      <c r="N28" s="29"/>
    </row>
    <row r="29" spans="1:14">
      <c r="A29" s="234" t="s">
        <v>32</v>
      </c>
      <c r="B29" s="234"/>
      <c r="C29" s="14"/>
      <c r="D29" s="14"/>
      <c r="E29" s="14"/>
      <c r="F29" s="9">
        <f>SUM(F22:F28)</f>
        <v>0</v>
      </c>
      <c r="G29" s="14"/>
      <c r="H29" s="9">
        <f>SUM(H22:H28)</f>
        <v>0</v>
      </c>
      <c r="I29" s="9">
        <f>F29+H29</f>
        <v>0</v>
      </c>
      <c r="J29" s="14"/>
      <c r="K29" s="14"/>
      <c r="L29" s="14"/>
      <c r="M29" s="14"/>
      <c r="N29" s="29"/>
    </row>
    <row r="30" spans="1:14" ht="15" customHeight="1">
      <c r="A30" s="235" t="s">
        <v>33</v>
      </c>
      <c r="B30" s="235"/>
      <c r="C30" s="235"/>
      <c r="D30" s="235"/>
      <c r="E30" s="235"/>
      <c r="F30" s="235"/>
      <c r="G30" s="235"/>
      <c r="H30" s="235"/>
      <c r="I30" s="235"/>
      <c r="J30" s="235"/>
      <c r="K30" s="235"/>
      <c r="L30" s="235"/>
      <c r="M30" s="235"/>
      <c r="N30" s="29"/>
    </row>
    <row r="32" spans="1:14">
      <c r="A32" s="1"/>
      <c r="B32" s="161" t="s">
        <v>34</v>
      </c>
      <c r="C32" s="2"/>
      <c r="D32" s="2"/>
      <c r="E32" s="2"/>
      <c r="F32" s="2"/>
      <c r="G32" s="2"/>
      <c r="H32" s="2"/>
      <c r="I32" s="2"/>
      <c r="J32" s="2"/>
      <c r="K32" s="2"/>
      <c r="L32" s="2"/>
      <c r="M32" s="3"/>
    </row>
    <row r="33" spans="1:13" ht="48">
      <c r="A33" s="4" t="s">
        <v>1</v>
      </c>
      <c r="B33" s="162" t="s">
        <v>2</v>
      </c>
      <c r="C33" s="4" t="s">
        <v>3</v>
      </c>
      <c r="D33" s="4" t="s">
        <v>4</v>
      </c>
      <c r="E33" s="4" t="s">
        <v>5</v>
      </c>
      <c r="F33" s="4" t="s">
        <v>6</v>
      </c>
      <c r="G33" s="4" t="s">
        <v>7</v>
      </c>
      <c r="H33" s="4" t="s">
        <v>8</v>
      </c>
      <c r="I33" s="4" t="s">
        <v>9</v>
      </c>
      <c r="J33" s="159" t="s">
        <v>10</v>
      </c>
      <c r="K33" s="4" t="s">
        <v>11</v>
      </c>
      <c r="L33" s="4" t="s">
        <v>12</v>
      </c>
      <c r="M33" s="4" t="s">
        <v>20</v>
      </c>
    </row>
    <row r="34" spans="1:13">
      <c r="A34" s="5">
        <v>1</v>
      </c>
      <c r="B34" s="163">
        <v>2</v>
      </c>
      <c r="C34" s="5">
        <v>3</v>
      </c>
      <c r="D34" s="5">
        <v>4</v>
      </c>
      <c r="E34" s="5">
        <v>5</v>
      </c>
      <c r="F34" s="5" t="s">
        <v>230</v>
      </c>
      <c r="G34" s="5">
        <v>7</v>
      </c>
      <c r="H34" s="5" t="s">
        <v>232</v>
      </c>
      <c r="I34" s="5" t="s">
        <v>231</v>
      </c>
      <c r="J34" s="5">
        <v>10</v>
      </c>
      <c r="K34" s="5">
        <v>11</v>
      </c>
      <c r="L34" s="5">
        <v>12</v>
      </c>
      <c r="M34" s="5">
        <v>13</v>
      </c>
    </row>
    <row r="35" spans="1:13" ht="40.5" customHeight="1">
      <c r="A35" s="6">
        <v>1</v>
      </c>
      <c r="B35" s="171" t="s">
        <v>35</v>
      </c>
      <c r="C35" s="30" t="s">
        <v>15</v>
      </c>
      <c r="D35" s="5">
        <v>60</v>
      </c>
      <c r="E35" s="9"/>
      <c r="F35" s="9"/>
      <c r="G35" s="10"/>
      <c r="H35" s="9"/>
      <c r="I35" s="9"/>
      <c r="J35" s="5"/>
      <c r="K35" s="5"/>
      <c r="L35" s="5"/>
      <c r="M35" s="11"/>
    </row>
    <row r="36" spans="1:13" ht="22.5" customHeight="1">
      <c r="A36" s="6">
        <v>2</v>
      </c>
      <c r="B36" s="171" t="s">
        <v>36</v>
      </c>
      <c r="C36" s="30" t="s">
        <v>15</v>
      </c>
      <c r="D36" s="5">
        <v>60</v>
      </c>
      <c r="E36" s="9"/>
      <c r="F36" s="9"/>
      <c r="G36" s="10"/>
      <c r="H36" s="9"/>
      <c r="I36" s="9"/>
      <c r="J36" s="5"/>
      <c r="K36" s="5"/>
      <c r="L36" s="5"/>
      <c r="M36" s="11"/>
    </row>
    <row r="37" spans="1:13" ht="50.25" customHeight="1">
      <c r="A37" s="6">
        <v>3</v>
      </c>
      <c r="B37" s="167" t="s">
        <v>229</v>
      </c>
      <c r="C37" s="30" t="s">
        <v>45</v>
      </c>
      <c r="D37" s="5">
        <v>60</v>
      </c>
      <c r="E37" s="9"/>
      <c r="F37" s="9"/>
      <c r="G37" s="10"/>
      <c r="H37" s="9"/>
      <c r="I37" s="9"/>
      <c r="J37" s="5"/>
      <c r="K37" s="5"/>
      <c r="L37" s="5"/>
      <c r="M37" s="11"/>
    </row>
    <row r="38" spans="1:13">
      <c r="A38" s="13"/>
      <c r="B38" s="165" t="s">
        <v>37</v>
      </c>
      <c r="C38" s="31"/>
      <c r="D38" s="31"/>
      <c r="E38" s="31"/>
      <c r="F38" s="9">
        <f>SUM(F35:F37)</f>
        <v>0</v>
      </c>
      <c r="G38" s="31"/>
      <c r="H38" s="9">
        <f>SUM(H35:H37)</f>
        <v>0</v>
      </c>
      <c r="I38" s="9">
        <f>SUM(I35:I37)</f>
        <v>0</v>
      </c>
      <c r="J38" s="31"/>
      <c r="K38" s="31"/>
      <c r="L38" s="31"/>
      <c r="M38" s="32"/>
    </row>
    <row r="39" spans="1:13">
      <c r="A39" s="209" t="s">
        <v>38</v>
      </c>
      <c r="B39" s="209"/>
      <c r="C39" s="209"/>
      <c r="D39" s="209"/>
      <c r="E39" s="209"/>
      <c r="F39" s="209"/>
      <c r="G39" s="209"/>
      <c r="H39" s="209"/>
      <c r="I39" s="209"/>
      <c r="J39" s="209"/>
      <c r="K39" s="209"/>
      <c r="L39" s="209"/>
      <c r="M39" s="16"/>
    </row>
    <row r="41" spans="1:13">
      <c r="A41" s="11"/>
      <c r="B41" s="172" t="s">
        <v>39</v>
      </c>
      <c r="C41" s="11"/>
      <c r="D41" s="11"/>
      <c r="E41" s="11"/>
      <c r="F41" s="11"/>
      <c r="G41" s="11"/>
      <c r="H41" s="11"/>
      <c r="I41" s="11"/>
      <c r="J41" s="11"/>
      <c r="K41" s="11"/>
      <c r="L41" s="11"/>
      <c r="M41" s="11"/>
    </row>
    <row r="42" spans="1:13" ht="48">
      <c r="A42" s="4" t="s">
        <v>1</v>
      </c>
      <c r="B42" s="162" t="s">
        <v>2</v>
      </c>
      <c r="C42" s="4" t="s">
        <v>3</v>
      </c>
      <c r="D42" s="4" t="s">
        <v>4</v>
      </c>
      <c r="E42" s="4" t="s">
        <v>5</v>
      </c>
      <c r="F42" s="4" t="s">
        <v>6</v>
      </c>
      <c r="G42" s="4" t="s">
        <v>7</v>
      </c>
      <c r="H42" s="4" t="s">
        <v>8</v>
      </c>
      <c r="I42" s="4" t="s">
        <v>9</v>
      </c>
      <c r="J42" s="158" t="s">
        <v>10</v>
      </c>
      <c r="K42" s="4" t="s">
        <v>11</v>
      </c>
      <c r="L42" s="4" t="s">
        <v>12</v>
      </c>
      <c r="M42" s="4" t="s">
        <v>20</v>
      </c>
    </row>
    <row r="43" spans="1:13">
      <c r="A43" s="5">
        <v>1</v>
      </c>
      <c r="B43" s="163">
        <v>2</v>
      </c>
      <c r="C43" s="5">
        <v>3</v>
      </c>
      <c r="D43" s="5">
        <v>4</v>
      </c>
      <c r="E43" s="5">
        <v>5</v>
      </c>
      <c r="F43" s="5" t="s">
        <v>230</v>
      </c>
      <c r="G43" s="5">
        <v>7</v>
      </c>
      <c r="H43" s="5" t="s">
        <v>232</v>
      </c>
      <c r="I43" s="5" t="s">
        <v>231</v>
      </c>
      <c r="J43" s="5">
        <v>10</v>
      </c>
      <c r="K43" s="5">
        <v>11</v>
      </c>
      <c r="L43" s="5">
        <v>12</v>
      </c>
      <c r="M43" s="5">
        <v>13</v>
      </c>
    </row>
    <row r="44" spans="1:13" ht="67.5">
      <c r="A44" s="6">
        <v>1</v>
      </c>
      <c r="B44" s="167" t="s">
        <v>40</v>
      </c>
      <c r="C44" s="7" t="s">
        <v>224</v>
      </c>
      <c r="D44" s="33">
        <v>20</v>
      </c>
      <c r="E44" s="20"/>
      <c r="F44" s="9"/>
      <c r="G44" s="10"/>
      <c r="H44" s="9"/>
      <c r="I44" s="9"/>
      <c r="J44" s="5"/>
      <c r="K44" s="5"/>
      <c r="L44" s="5"/>
      <c r="M44" s="11"/>
    </row>
    <row r="45" spans="1:13">
      <c r="A45" s="5"/>
      <c r="B45" s="165" t="s">
        <v>41</v>
      </c>
      <c r="C45" s="14"/>
      <c r="D45" s="14"/>
      <c r="E45" s="14"/>
      <c r="F45" s="9">
        <f>F44</f>
        <v>0</v>
      </c>
      <c r="G45" s="14"/>
      <c r="H45" s="9">
        <f>H44</f>
        <v>0</v>
      </c>
      <c r="I45" s="9">
        <f>I44</f>
        <v>0</v>
      </c>
      <c r="J45" s="14"/>
      <c r="K45" s="14"/>
      <c r="L45" s="14"/>
      <c r="M45" s="14"/>
    </row>
    <row r="46" spans="1:13">
      <c r="A46" s="209" t="s">
        <v>42</v>
      </c>
      <c r="B46" s="209"/>
      <c r="C46" s="209"/>
      <c r="D46" s="209"/>
      <c r="E46" s="209"/>
      <c r="F46" s="209"/>
      <c r="G46" s="209"/>
      <c r="H46" s="209"/>
      <c r="I46" s="209"/>
      <c r="J46" s="209"/>
      <c r="K46" s="209"/>
      <c r="L46" s="209"/>
      <c r="M46" s="11"/>
    </row>
    <row r="48" spans="1:13">
      <c r="A48" s="34"/>
      <c r="B48" s="173" t="s">
        <v>43</v>
      </c>
      <c r="C48" s="34"/>
      <c r="D48" s="34"/>
      <c r="E48" s="34"/>
      <c r="F48" s="34"/>
      <c r="G48" s="34"/>
      <c r="H48" s="34"/>
      <c r="I48" s="34"/>
      <c r="J48" s="34"/>
      <c r="K48" s="34"/>
      <c r="L48" s="34"/>
      <c r="M48" s="34"/>
    </row>
    <row r="49" spans="1:13" ht="48">
      <c r="A49" s="35" t="s">
        <v>1</v>
      </c>
      <c r="B49" s="174" t="s">
        <v>2</v>
      </c>
      <c r="C49" s="35" t="s">
        <v>3</v>
      </c>
      <c r="D49" s="4" t="s">
        <v>4</v>
      </c>
      <c r="E49" s="35" t="s">
        <v>5</v>
      </c>
      <c r="F49" s="35" t="s">
        <v>6</v>
      </c>
      <c r="G49" s="35" t="s">
        <v>7</v>
      </c>
      <c r="H49" s="35" t="s">
        <v>8</v>
      </c>
      <c r="I49" s="35" t="s">
        <v>9</v>
      </c>
      <c r="J49" s="159" t="s">
        <v>10</v>
      </c>
      <c r="K49" s="4" t="s">
        <v>11</v>
      </c>
      <c r="L49" s="35" t="s">
        <v>12</v>
      </c>
      <c r="M49" s="35" t="s">
        <v>20</v>
      </c>
    </row>
    <row r="50" spans="1:13">
      <c r="A50" s="36">
        <v>1</v>
      </c>
      <c r="B50" s="175">
        <v>2</v>
      </c>
      <c r="C50" s="36">
        <v>3</v>
      </c>
      <c r="D50" s="36">
        <v>4</v>
      </c>
      <c r="E50" s="36">
        <v>5</v>
      </c>
      <c r="F50" s="36" t="s">
        <v>230</v>
      </c>
      <c r="G50" s="36">
        <v>7</v>
      </c>
      <c r="H50" s="36" t="s">
        <v>232</v>
      </c>
      <c r="I50" s="36" t="s">
        <v>231</v>
      </c>
      <c r="J50" s="36">
        <v>10</v>
      </c>
      <c r="K50" s="36">
        <v>11</v>
      </c>
      <c r="L50" s="36">
        <v>12</v>
      </c>
      <c r="M50" s="36">
        <v>13</v>
      </c>
    </row>
    <row r="51" spans="1:13" ht="53.25" customHeight="1">
      <c r="A51" s="37">
        <v>1</v>
      </c>
      <c r="B51" s="176" t="s">
        <v>44</v>
      </c>
      <c r="C51" s="38" t="s">
        <v>45</v>
      </c>
      <c r="D51" s="39">
        <v>30</v>
      </c>
      <c r="E51" s="40"/>
      <c r="F51" s="40"/>
      <c r="G51" s="41"/>
      <c r="H51" s="40"/>
      <c r="I51" s="40"/>
      <c r="J51" s="36"/>
      <c r="K51" s="36"/>
      <c r="L51" s="36"/>
      <c r="M51" s="42"/>
    </row>
    <row r="52" spans="1:13">
      <c r="A52" s="36"/>
      <c r="B52" s="177" t="s">
        <v>46</v>
      </c>
      <c r="C52" s="14"/>
      <c r="D52" s="14"/>
      <c r="E52" s="14"/>
      <c r="F52" s="9">
        <f>F51</f>
        <v>0</v>
      </c>
      <c r="G52" s="14"/>
      <c r="H52" s="9">
        <f>H51</f>
        <v>0</v>
      </c>
      <c r="I52" s="9">
        <f>I51</f>
        <v>0</v>
      </c>
      <c r="J52" s="14"/>
      <c r="K52" s="14"/>
      <c r="L52" s="14"/>
      <c r="M52" s="14"/>
    </row>
    <row r="53" spans="1:13">
      <c r="A53" s="226" t="s">
        <v>47</v>
      </c>
      <c r="B53" s="226"/>
      <c r="C53" s="226"/>
      <c r="D53" s="226"/>
      <c r="E53" s="226"/>
      <c r="F53" s="226"/>
      <c r="G53" s="226"/>
      <c r="H53" s="226"/>
      <c r="I53" s="226"/>
      <c r="J53" s="226"/>
      <c r="K53" s="226"/>
      <c r="L53" s="226"/>
      <c r="M53" s="42"/>
    </row>
    <row r="54" spans="1:13">
      <c r="A54" s="43"/>
      <c r="B54" s="178"/>
      <c r="C54" s="43"/>
      <c r="D54" s="43"/>
      <c r="E54" s="43"/>
      <c r="F54" s="43"/>
      <c r="G54" s="43"/>
      <c r="H54" s="43"/>
      <c r="I54" s="43"/>
      <c r="J54" s="43"/>
      <c r="K54" s="43"/>
      <c r="L54" s="43"/>
      <c r="M54" s="34"/>
    </row>
    <row r="56" spans="1:13">
      <c r="A56" s="34"/>
      <c r="B56" s="173" t="s">
        <v>48</v>
      </c>
      <c r="C56" s="34"/>
      <c r="D56" s="34"/>
      <c r="E56" s="34"/>
      <c r="F56" s="34"/>
      <c r="G56" s="34"/>
      <c r="H56" s="34"/>
      <c r="I56" s="34"/>
      <c r="J56" s="34"/>
      <c r="K56" s="34"/>
      <c r="L56" s="34"/>
      <c r="M56" s="34"/>
    </row>
    <row r="57" spans="1:13" ht="48">
      <c r="A57" s="35" t="s">
        <v>1</v>
      </c>
      <c r="B57" s="174" t="s">
        <v>2</v>
      </c>
      <c r="C57" s="35" t="s">
        <v>3</v>
      </c>
      <c r="D57" s="4" t="s">
        <v>4</v>
      </c>
      <c r="E57" s="35" t="s">
        <v>5</v>
      </c>
      <c r="F57" s="35" t="s">
        <v>6</v>
      </c>
      <c r="G57" s="35" t="s">
        <v>7</v>
      </c>
      <c r="H57" s="35" t="s">
        <v>8</v>
      </c>
      <c r="I57" s="35" t="s">
        <v>9</v>
      </c>
      <c r="J57" s="159" t="s">
        <v>10</v>
      </c>
      <c r="K57" s="35" t="s">
        <v>11</v>
      </c>
      <c r="L57" s="35" t="s">
        <v>12</v>
      </c>
      <c r="M57" s="35" t="s">
        <v>20</v>
      </c>
    </row>
    <row r="58" spans="1:13">
      <c r="A58" s="36">
        <v>1</v>
      </c>
      <c r="B58" s="175">
        <v>2</v>
      </c>
      <c r="C58" s="36">
        <v>3</v>
      </c>
      <c r="D58" s="36">
        <v>4</v>
      </c>
      <c r="E58" s="36">
        <v>5</v>
      </c>
      <c r="F58" s="36" t="s">
        <v>230</v>
      </c>
      <c r="G58" s="36">
        <v>7</v>
      </c>
      <c r="H58" s="36" t="s">
        <v>232</v>
      </c>
      <c r="I58" s="36" t="s">
        <v>231</v>
      </c>
      <c r="J58" s="36">
        <v>10</v>
      </c>
      <c r="K58" s="36">
        <v>11</v>
      </c>
      <c r="L58" s="36">
        <v>12</v>
      </c>
      <c r="M58" s="36">
        <v>13</v>
      </c>
    </row>
    <row r="59" spans="1:13" ht="202.5" customHeight="1">
      <c r="A59" s="37">
        <v>1</v>
      </c>
      <c r="B59" s="179" t="s">
        <v>238</v>
      </c>
      <c r="C59" s="7" t="s">
        <v>15</v>
      </c>
      <c r="D59" s="33">
        <v>7200</v>
      </c>
      <c r="E59" s="36"/>
      <c r="F59" s="40"/>
      <c r="G59" s="41"/>
      <c r="H59" s="40"/>
      <c r="I59" s="40"/>
      <c r="J59" s="36"/>
      <c r="K59" s="36"/>
      <c r="L59" s="36"/>
      <c r="M59" s="42"/>
    </row>
    <row r="60" spans="1:13" ht="152.25" customHeight="1">
      <c r="A60" s="37">
        <v>2</v>
      </c>
      <c r="B60" s="180" t="s">
        <v>49</v>
      </c>
      <c r="C60" s="44" t="s">
        <v>15</v>
      </c>
      <c r="D60" s="45">
        <v>3000</v>
      </c>
      <c r="E60" s="46"/>
      <c r="F60" s="40"/>
      <c r="G60" s="41"/>
      <c r="H60" s="40"/>
      <c r="I60" s="40"/>
      <c r="J60" s="36"/>
      <c r="K60" s="36"/>
      <c r="L60" s="36"/>
      <c r="M60" s="42"/>
    </row>
    <row r="61" spans="1:13">
      <c r="A61" s="47"/>
      <c r="B61" s="181" t="s">
        <v>50</v>
      </c>
      <c r="C61" s="14"/>
      <c r="D61" s="14"/>
      <c r="E61" s="14"/>
      <c r="F61" s="40">
        <f>SUM(F59:F60)</f>
        <v>0</v>
      </c>
      <c r="G61" s="14"/>
      <c r="H61" s="40">
        <f>SUM(H59:H60)</f>
        <v>0</v>
      </c>
      <c r="I61" s="40">
        <f>SUM(I59:I60)</f>
        <v>0</v>
      </c>
      <c r="J61" s="14"/>
      <c r="K61" s="14"/>
      <c r="L61" s="14"/>
      <c r="M61" s="14"/>
    </row>
    <row r="62" spans="1:13">
      <c r="A62" s="226" t="s">
        <v>51</v>
      </c>
      <c r="B62" s="226"/>
      <c r="C62" s="226"/>
      <c r="D62" s="226"/>
      <c r="E62" s="226"/>
      <c r="F62" s="226"/>
      <c r="G62" s="226"/>
      <c r="H62" s="226"/>
      <c r="I62" s="226"/>
      <c r="J62" s="226"/>
      <c r="K62" s="226"/>
      <c r="L62" s="226"/>
      <c r="M62" s="42"/>
    </row>
    <row r="63" spans="1:13">
      <c r="A63" s="34"/>
      <c r="B63" s="182"/>
      <c r="C63" s="34"/>
      <c r="D63" s="34"/>
      <c r="E63" s="34"/>
      <c r="F63" s="34"/>
      <c r="G63" s="34"/>
      <c r="H63" s="34"/>
      <c r="I63" s="34"/>
      <c r="J63" s="34"/>
      <c r="K63" s="34"/>
      <c r="L63" s="34"/>
      <c r="M63" s="34"/>
    </row>
    <row r="64" spans="1:13">
      <c r="A64" s="34"/>
      <c r="B64" s="173" t="s">
        <v>52</v>
      </c>
      <c r="C64" s="34"/>
      <c r="D64" s="34"/>
      <c r="E64" s="34"/>
      <c r="F64" s="34"/>
      <c r="G64" s="34"/>
      <c r="H64" s="34"/>
      <c r="I64" s="34"/>
      <c r="J64" s="34"/>
      <c r="K64" s="34"/>
      <c r="L64" s="34"/>
      <c r="M64" s="34"/>
    </row>
    <row r="65" spans="1:13" ht="48">
      <c r="A65" s="35" t="s">
        <v>1</v>
      </c>
      <c r="B65" s="174" t="s">
        <v>2</v>
      </c>
      <c r="C65" s="35" t="s">
        <v>3</v>
      </c>
      <c r="D65" s="4" t="s">
        <v>4</v>
      </c>
      <c r="E65" s="35" t="s">
        <v>5</v>
      </c>
      <c r="F65" s="35" t="s">
        <v>6</v>
      </c>
      <c r="G65" s="35" t="s">
        <v>7</v>
      </c>
      <c r="H65" s="35" t="s">
        <v>8</v>
      </c>
      <c r="I65" s="35" t="s">
        <v>9</v>
      </c>
      <c r="J65" s="158" t="s">
        <v>10</v>
      </c>
      <c r="K65" s="35" t="s">
        <v>11</v>
      </c>
      <c r="L65" s="35" t="s">
        <v>12</v>
      </c>
      <c r="M65" s="35" t="s">
        <v>20</v>
      </c>
    </row>
    <row r="66" spans="1:13">
      <c r="A66" s="36">
        <v>1</v>
      </c>
      <c r="B66" s="175">
        <v>2</v>
      </c>
      <c r="C66" s="36">
        <v>3</v>
      </c>
      <c r="D66" s="36">
        <v>4</v>
      </c>
      <c r="E66" s="36">
        <v>5</v>
      </c>
      <c r="F66" s="36" t="s">
        <v>230</v>
      </c>
      <c r="G66" s="36">
        <v>7</v>
      </c>
      <c r="H66" s="36" t="s">
        <v>232</v>
      </c>
      <c r="I66" s="36" t="s">
        <v>231</v>
      </c>
      <c r="J66" s="36">
        <v>10</v>
      </c>
      <c r="K66" s="36">
        <v>11</v>
      </c>
      <c r="L66" s="36">
        <v>12</v>
      </c>
      <c r="M66" s="36">
        <v>13</v>
      </c>
    </row>
    <row r="67" spans="1:13" ht="161.25" customHeight="1">
      <c r="A67" s="37">
        <v>1</v>
      </c>
      <c r="B67" s="179" t="s">
        <v>53</v>
      </c>
      <c r="C67" s="7" t="s">
        <v>45</v>
      </c>
      <c r="D67" s="33">
        <v>75</v>
      </c>
      <c r="E67" s="40"/>
      <c r="F67" s="40"/>
      <c r="G67" s="41"/>
      <c r="H67" s="46"/>
      <c r="I67" s="40"/>
      <c r="J67" s="36"/>
      <c r="K67" s="36"/>
      <c r="L67" s="36"/>
      <c r="M67" s="42"/>
    </row>
    <row r="68" spans="1:13" ht="165.75" customHeight="1">
      <c r="A68" s="37">
        <v>2</v>
      </c>
      <c r="B68" s="183" t="s">
        <v>54</v>
      </c>
      <c r="C68" s="7" t="s">
        <v>45</v>
      </c>
      <c r="D68" s="48">
        <v>75</v>
      </c>
      <c r="E68" s="40"/>
      <c r="F68" s="40"/>
      <c r="G68" s="41"/>
      <c r="H68" s="46"/>
      <c r="I68" s="40"/>
      <c r="J68" s="36"/>
      <c r="K68" s="36"/>
      <c r="L68" s="36"/>
      <c r="M68" s="42"/>
    </row>
    <row r="69" spans="1:13" ht="144" customHeight="1">
      <c r="A69" s="37">
        <v>3</v>
      </c>
      <c r="B69" s="180" t="s">
        <v>55</v>
      </c>
      <c r="C69" s="44" t="s">
        <v>45</v>
      </c>
      <c r="D69" s="45">
        <v>75</v>
      </c>
      <c r="E69" s="40"/>
      <c r="F69" s="40"/>
      <c r="G69" s="41"/>
      <c r="H69" s="46"/>
      <c r="I69" s="40"/>
      <c r="J69" s="36"/>
      <c r="K69" s="36"/>
      <c r="L69" s="36"/>
      <c r="M69" s="42"/>
    </row>
    <row r="70" spans="1:13">
      <c r="A70" s="47"/>
      <c r="B70" s="181" t="s">
        <v>56</v>
      </c>
      <c r="C70" s="14"/>
      <c r="D70" s="14"/>
      <c r="E70" s="14"/>
      <c r="F70" s="40">
        <f>SUM(F67:F69)</f>
        <v>0</v>
      </c>
      <c r="G70" s="14"/>
      <c r="H70" s="40">
        <f>SUM(H67:H69)</f>
        <v>0</v>
      </c>
      <c r="I70" s="40">
        <f>SUM(I67:I69)</f>
        <v>0</v>
      </c>
      <c r="J70" s="14"/>
      <c r="K70" s="14"/>
      <c r="L70" s="14"/>
      <c r="M70" s="14"/>
    </row>
    <row r="71" spans="1:13">
      <c r="A71" s="226" t="s">
        <v>57</v>
      </c>
      <c r="B71" s="226"/>
      <c r="C71" s="226"/>
      <c r="D71" s="226"/>
      <c r="E71" s="226"/>
      <c r="F71" s="226"/>
      <c r="G71" s="226"/>
      <c r="H71" s="226"/>
      <c r="I71" s="226"/>
      <c r="J71" s="226"/>
      <c r="K71" s="226"/>
      <c r="L71" s="226"/>
      <c r="M71" s="42"/>
    </row>
    <row r="73" spans="1:13">
      <c r="A73" s="34"/>
      <c r="B73" s="173" t="s">
        <v>58</v>
      </c>
      <c r="C73" s="34"/>
      <c r="D73" s="34"/>
      <c r="E73" s="34"/>
      <c r="F73" s="34"/>
      <c r="G73" s="34"/>
      <c r="H73" s="34"/>
      <c r="I73" s="34"/>
      <c r="J73" s="34"/>
      <c r="K73" s="34"/>
      <c r="L73" s="34"/>
      <c r="M73" s="34"/>
    </row>
    <row r="74" spans="1:13" ht="48">
      <c r="A74" s="35" t="s">
        <v>1</v>
      </c>
      <c r="B74" s="174" t="s">
        <v>2</v>
      </c>
      <c r="C74" s="35" t="s">
        <v>3</v>
      </c>
      <c r="D74" s="4" t="s">
        <v>59</v>
      </c>
      <c r="E74" s="35" t="s">
        <v>5</v>
      </c>
      <c r="F74" s="35" t="s">
        <v>6</v>
      </c>
      <c r="G74" s="35" t="s">
        <v>7</v>
      </c>
      <c r="H74" s="35" t="s">
        <v>8</v>
      </c>
      <c r="I74" s="35" t="s">
        <v>9</v>
      </c>
      <c r="J74" s="158" t="s">
        <v>10</v>
      </c>
      <c r="K74" s="35" t="s">
        <v>11</v>
      </c>
      <c r="L74" s="35" t="s">
        <v>12</v>
      </c>
      <c r="M74" s="35" t="s">
        <v>20</v>
      </c>
    </row>
    <row r="75" spans="1:13">
      <c r="A75" s="36">
        <v>1</v>
      </c>
      <c r="B75" s="175">
        <v>2</v>
      </c>
      <c r="C75" s="36">
        <v>3</v>
      </c>
      <c r="D75" s="36">
        <v>4</v>
      </c>
      <c r="E75" s="36">
        <v>5</v>
      </c>
      <c r="F75" s="36" t="s">
        <v>230</v>
      </c>
      <c r="G75" s="36">
        <v>7</v>
      </c>
      <c r="H75" s="36" t="s">
        <v>232</v>
      </c>
      <c r="I75" s="36" t="s">
        <v>231</v>
      </c>
      <c r="J75" s="36">
        <v>10</v>
      </c>
      <c r="K75" s="36">
        <v>11</v>
      </c>
      <c r="L75" s="36">
        <v>12</v>
      </c>
      <c r="M75" s="36">
        <v>13</v>
      </c>
    </row>
    <row r="76" spans="1:13" ht="22.5">
      <c r="A76" s="37">
        <v>1</v>
      </c>
      <c r="B76" s="153" t="s">
        <v>60</v>
      </c>
      <c r="C76" s="7" t="s">
        <v>15</v>
      </c>
      <c r="D76" s="49">
        <v>40</v>
      </c>
      <c r="E76" s="9"/>
      <c r="F76" s="9"/>
      <c r="G76" s="10"/>
      <c r="H76" s="20"/>
      <c r="I76" s="9"/>
      <c r="J76" s="36"/>
      <c r="K76" s="36"/>
      <c r="L76" s="36"/>
      <c r="M76" s="42"/>
    </row>
    <row r="77" spans="1:13" ht="22.5">
      <c r="A77" s="37">
        <v>2</v>
      </c>
      <c r="B77" s="153" t="s">
        <v>61</v>
      </c>
      <c r="C77" s="7" t="s">
        <v>15</v>
      </c>
      <c r="D77" s="49">
        <v>40</v>
      </c>
      <c r="E77" s="9"/>
      <c r="F77" s="9"/>
      <c r="G77" s="10"/>
      <c r="H77" s="20"/>
      <c r="I77" s="9"/>
      <c r="J77" s="36"/>
      <c r="K77" s="36"/>
      <c r="L77" s="36"/>
      <c r="M77" s="42"/>
    </row>
    <row r="78" spans="1:13" ht="22.5">
      <c r="A78" s="37">
        <v>3</v>
      </c>
      <c r="B78" s="153" t="s">
        <v>62</v>
      </c>
      <c r="C78" s="7" t="s">
        <v>15</v>
      </c>
      <c r="D78" s="49">
        <v>60</v>
      </c>
      <c r="E78" s="9"/>
      <c r="F78" s="9"/>
      <c r="G78" s="10"/>
      <c r="H78" s="20"/>
      <c r="I78" s="9"/>
      <c r="J78" s="36"/>
      <c r="K78" s="36"/>
      <c r="L78" s="36"/>
      <c r="M78" s="42"/>
    </row>
    <row r="79" spans="1:13" ht="115.5" customHeight="1">
      <c r="A79" s="37">
        <v>4</v>
      </c>
      <c r="B79" s="153" t="s">
        <v>239</v>
      </c>
      <c r="C79" s="7" t="s">
        <v>15</v>
      </c>
      <c r="D79" s="49">
        <v>300</v>
      </c>
      <c r="E79" s="9"/>
      <c r="F79" s="9"/>
      <c r="G79" s="10"/>
      <c r="H79" s="20"/>
      <c r="I79" s="9"/>
      <c r="J79" s="36"/>
      <c r="K79" s="36"/>
      <c r="L79" s="36"/>
      <c r="M79" s="42"/>
    </row>
    <row r="80" spans="1:13" ht="130.5" customHeight="1">
      <c r="A80" s="37">
        <v>5</v>
      </c>
      <c r="B80" s="153" t="s">
        <v>240</v>
      </c>
      <c r="C80" s="7" t="s">
        <v>15</v>
      </c>
      <c r="D80" s="49">
        <v>60</v>
      </c>
      <c r="E80" s="9"/>
      <c r="F80" s="9"/>
      <c r="G80" s="10"/>
      <c r="H80" s="20"/>
      <c r="I80" s="9"/>
      <c r="J80" s="36"/>
      <c r="K80" s="36"/>
      <c r="L80" s="36"/>
      <c r="M80" s="42"/>
    </row>
    <row r="81" spans="1:13">
      <c r="A81" s="47"/>
      <c r="B81" s="181" t="s">
        <v>63</v>
      </c>
      <c r="C81" s="14"/>
      <c r="D81" s="14"/>
      <c r="E81" s="14"/>
      <c r="F81" s="40">
        <f>SUM(F76:F80)</f>
        <v>0</v>
      </c>
      <c r="G81" s="14"/>
      <c r="H81" s="40">
        <f>SUM(H76:H80)</f>
        <v>0</v>
      </c>
      <c r="I81" s="40">
        <f>SUM(I76:I80)</f>
        <v>0</v>
      </c>
      <c r="J81" s="14"/>
      <c r="K81" s="14"/>
      <c r="L81" s="14"/>
      <c r="M81" s="14"/>
    </row>
    <row r="82" spans="1:13">
      <c r="A82" s="226" t="s">
        <v>64</v>
      </c>
      <c r="B82" s="226"/>
      <c r="C82" s="226"/>
      <c r="D82" s="226"/>
      <c r="E82" s="226"/>
      <c r="F82" s="226"/>
      <c r="G82" s="226"/>
      <c r="H82" s="226"/>
      <c r="I82" s="226"/>
      <c r="J82" s="226"/>
      <c r="K82" s="226"/>
      <c r="L82" s="226"/>
      <c r="M82" s="42"/>
    </row>
    <row r="84" spans="1:13">
      <c r="B84" s="222" t="s">
        <v>65</v>
      </c>
      <c r="C84" s="222"/>
      <c r="D84" s="222"/>
      <c r="E84" s="222"/>
      <c r="F84" s="222"/>
      <c r="G84" s="222"/>
      <c r="H84" s="222"/>
      <c r="I84" s="222"/>
      <c r="J84" s="222"/>
      <c r="K84" s="222"/>
      <c r="L84" s="222"/>
      <c r="M84" s="222"/>
    </row>
    <row r="85" spans="1:13" ht="48">
      <c r="A85" s="4" t="s">
        <v>1</v>
      </c>
      <c r="B85" s="162" t="s">
        <v>2</v>
      </c>
      <c r="C85" s="4" t="s">
        <v>3</v>
      </c>
      <c r="D85" s="4" t="s">
        <v>4</v>
      </c>
      <c r="E85" s="4" t="s">
        <v>5</v>
      </c>
      <c r="F85" s="4" t="s">
        <v>6</v>
      </c>
      <c r="G85" s="4" t="s">
        <v>7</v>
      </c>
      <c r="H85" s="4" t="s">
        <v>8</v>
      </c>
      <c r="I85" s="4" t="s">
        <v>9</v>
      </c>
      <c r="J85" s="158" t="s">
        <v>10</v>
      </c>
      <c r="K85" s="4" t="s">
        <v>11</v>
      </c>
      <c r="L85" s="4" t="s">
        <v>12</v>
      </c>
      <c r="M85" s="4" t="s">
        <v>20</v>
      </c>
    </row>
    <row r="86" spans="1:13">
      <c r="A86" s="5">
        <v>1</v>
      </c>
      <c r="B86" s="163">
        <v>2</v>
      </c>
      <c r="C86" s="5">
        <v>3</v>
      </c>
      <c r="D86" s="5">
        <v>4</v>
      </c>
      <c r="E86" s="5">
        <v>5</v>
      </c>
      <c r="F86" s="5" t="s">
        <v>230</v>
      </c>
      <c r="G86" s="5">
        <v>7</v>
      </c>
      <c r="H86" s="5" t="s">
        <v>232</v>
      </c>
      <c r="I86" s="5" t="s">
        <v>231</v>
      </c>
      <c r="J86" s="5">
        <v>10</v>
      </c>
      <c r="K86" s="5">
        <v>11</v>
      </c>
      <c r="L86" s="5">
        <v>12</v>
      </c>
      <c r="M86" s="5">
        <v>13</v>
      </c>
    </row>
    <row r="87" spans="1:13">
      <c r="A87" s="50" t="s">
        <v>66</v>
      </c>
      <c r="B87" s="184" t="s">
        <v>67</v>
      </c>
      <c r="C87" s="7"/>
      <c r="D87" s="51"/>
      <c r="E87" s="5"/>
      <c r="F87" s="5"/>
      <c r="G87" s="5"/>
      <c r="H87" s="5"/>
      <c r="I87" s="5"/>
      <c r="J87" s="5"/>
      <c r="K87" s="5"/>
      <c r="L87" s="5"/>
      <c r="M87" s="11"/>
    </row>
    <row r="88" spans="1:13" ht="153" customHeight="1">
      <c r="A88" s="7">
        <v>1</v>
      </c>
      <c r="B88" s="153" t="s">
        <v>68</v>
      </c>
      <c r="C88" s="7" t="s">
        <v>15</v>
      </c>
      <c r="D88" s="52">
        <f>120*2</f>
        <v>240</v>
      </c>
      <c r="E88" s="5"/>
      <c r="F88" s="9"/>
      <c r="G88" s="10"/>
      <c r="H88" s="20"/>
      <c r="I88" s="9"/>
      <c r="J88" s="5"/>
      <c r="K88" s="5"/>
      <c r="L88" s="5"/>
      <c r="M88" s="11"/>
    </row>
    <row r="89" spans="1:13" ht="87" customHeight="1">
      <c r="A89" s="7">
        <f>A88+1</f>
        <v>2</v>
      </c>
      <c r="B89" s="153" t="s">
        <v>69</v>
      </c>
      <c r="C89" s="7" t="s">
        <v>15</v>
      </c>
      <c r="D89" s="52">
        <f>100*2</f>
        <v>200</v>
      </c>
      <c r="E89" s="5"/>
      <c r="F89" s="9"/>
      <c r="G89" s="10"/>
      <c r="H89" s="5"/>
      <c r="I89" s="9"/>
      <c r="J89" s="5"/>
      <c r="K89" s="5"/>
      <c r="L89" s="5"/>
      <c r="M89" s="11"/>
    </row>
    <row r="90" spans="1:13" ht="122.25" customHeight="1">
      <c r="A90" s="7">
        <f>A89+1</f>
        <v>3</v>
      </c>
      <c r="B90" s="153" t="s">
        <v>70</v>
      </c>
      <c r="C90" s="7" t="s">
        <v>15</v>
      </c>
      <c r="D90" s="52">
        <f>30*2</f>
        <v>60</v>
      </c>
      <c r="E90" s="5"/>
      <c r="F90" s="9"/>
      <c r="G90" s="10"/>
      <c r="H90" s="5"/>
      <c r="I90" s="9"/>
      <c r="J90" s="5"/>
      <c r="K90" s="5"/>
      <c r="L90" s="5"/>
      <c r="M90" s="11"/>
    </row>
    <row r="91" spans="1:13">
      <c r="A91" s="50" t="s">
        <v>71</v>
      </c>
      <c r="B91" s="185" t="s">
        <v>72</v>
      </c>
      <c r="C91" s="7"/>
      <c r="D91" s="52"/>
      <c r="E91" s="5"/>
      <c r="F91" s="5"/>
      <c r="G91" s="5"/>
      <c r="H91" s="5"/>
      <c r="I91" s="9"/>
      <c r="J91" s="5"/>
      <c r="K91" s="5"/>
      <c r="L91" s="5"/>
      <c r="M91" s="11"/>
    </row>
    <row r="92" spans="1:13" ht="186.75" customHeight="1">
      <c r="A92" s="7">
        <v>1</v>
      </c>
      <c r="B92" s="153" t="s">
        <v>73</v>
      </c>
      <c r="C92" s="7" t="s">
        <v>15</v>
      </c>
      <c r="D92" s="52">
        <f>250*2</f>
        <v>500</v>
      </c>
      <c r="E92" s="5"/>
      <c r="F92" s="9"/>
      <c r="G92" s="10"/>
      <c r="H92" s="20"/>
      <c r="I92" s="9"/>
      <c r="J92" s="5"/>
      <c r="K92" s="5"/>
      <c r="L92" s="5"/>
      <c r="M92" s="11"/>
    </row>
    <row r="93" spans="1:13">
      <c r="A93" s="50" t="s">
        <v>74</v>
      </c>
      <c r="B93" s="184" t="s">
        <v>75</v>
      </c>
      <c r="C93" s="7"/>
      <c r="D93" s="52"/>
      <c r="E93" s="5"/>
      <c r="F93" s="5"/>
      <c r="G93" s="5"/>
      <c r="H93" s="5"/>
      <c r="I93" s="9"/>
      <c r="J93" s="5"/>
      <c r="K93" s="5"/>
      <c r="L93" s="5"/>
      <c r="M93" s="11"/>
    </row>
    <row r="94" spans="1:13" ht="195.75" customHeight="1">
      <c r="A94" s="7">
        <v>1</v>
      </c>
      <c r="B94" s="154" t="s">
        <v>218</v>
      </c>
      <c r="C94" s="7" t="s">
        <v>15</v>
      </c>
      <c r="D94" s="52">
        <f>280*2</f>
        <v>560</v>
      </c>
      <c r="E94" s="5"/>
      <c r="F94" s="9"/>
      <c r="G94" s="10"/>
      <c r="H94" s="20"/>
      <c r="I94" s="9"/>
      <c r="J94" s="5"/>
      <c r="K94" s="5"/>
      <c r="L94" s="5"/>
      <c r="M94" s="11"/>
    </row>
    <row r="95" spans="1:13" ht="150.75" customHeight="1">
      <c r="A95" s="7">
        <v>2</v>
      </c>
      <c r="B95" s="154" t="s">
        <v>241</v>
      </c>
      <c r="C95" s="7" t="s">
        <v>15</v>
      </c>
      <c r="D95" s="52">
        <f>90*2</f>
        <v>180</v>
      </c>
      <c r="E95" s="5"/>
      <c r="F95" s="9"/>
      <c r="G95" s="10"/>
      <c r="H95" s="20"/>
      <c r="I95" s="9"/>
      <c r="J95" s="5"/>
      <c r="K95" s="5"/>
      <c r="L95" s="5"/>
      <c r="M95" s="11"/>
    </row>
    <row r="96" spans="1:13">
      <c r="A96" s="50" t="s">
        <v>76</v>
      </c>
      <c r="B96" s="185" t="s">
        <v>77</v>
      </c>
      <c r="C96" s="7"/>
      <c r="D96" s="52"/>
      <c r="E96" s="5"/>
      <c r="F96" s="5"/>
      <c r="G96" s="5"/>
      <c r="H96" s="20"/>
      <c r="I96" s="9"/>
      <c r="J96" s="5"/>
      <c r="K96" s="5"/>
      <c r="L96" s="5"/>
      <c r="M96" s="11"/>
    </row>
    <row r="97" spans="1:13" ht="139.5" customHeight="1">
      <c r="A97" s="7">
        <v>1</v>
      </c>
      <c r="B97" s="153" t="s">
        <v>78</v>
      </c>
      <c r="C97" s="7" t="s">
        <v>45</v>
      </c>
      <c r="D97" s="52">
        <f>20*2</f>
        <v>40</v>
      </c>
      <c r="E97" s="5"/>
      <c r="F97" s="9"/>
      <c r="G97" s="53"/>
      <c r="H97" s="20"/>
      <c r="I97" s="9"/>
      <c r="J97" s="5"/>
      <c r="K97" s="5"/>
      <c r="L97" s="5"/>
      <c r="M97" s="11"/>
    </row>
    <row r="98" spans="1:13" ht="105" customHeight="1">
      <c r="A98" s="7">
        <v>2</v>
      </c>
      <c r="B98" s="153" t="s">
        <v>79</v>
      </c>
      <c r="C98" s="7" t="s">
        <v>45</v>
      </c>
      <c r="D98" s="52">
        <f>10*2</f>
        <v>20</v>
      </c>
      <c r="E98" s="5"/>
      <c r="F98" s="9"/>
      <c r="G98" s="10"/>
      <c r="H98" s="20"/>
      <c r="I98" s="9"/>
      <c r="J98" s="5"/>
      <c r="K98" s="5"/>
      <c r="L98" s="5"/>
      <c r="M98" s="11"/>
    </row>
    <row r="99" spans="1:13" ht="55.7" customHeight="1">
      <c r="A99" s="7">
        <v>3</v>
      </c>
      <c r="B99" s="153" t="s">
        <v>80</v>
      </c>
      <c r="C99" s="7" t="s">
        <v>45</v>
      </c>
      <c r="D99" s="52">
        <f>10*2</f>
        <v>20</v>
      </c>
      <c r="E99" s="20"/>
      <c r="F99" s="9"/>
      <c r="G99" s="10"/>
      <c r="H99" s="20"/>
      <c r="I99" s="9"/>
      <c r="J99" s="5"/>
      <c r="K99" s="5"/>
      <c r="L99" s="5"/>
      <c r="M99" s="11"/>
    </row>
    <row r="100" spans="1:13" ht="103.5" customHeight="1">
      <c r="A100" s="7">
        <f>A99+1</f>
        <v>4</v>
      </c>
      <c r="B100" s="153" t="s">
        <v>81</v>
      </c>
      <c r="C100" s="7" t="s">
        <v>45</v>
      </c>
      <c r="D100" s="52">
        <f>5*2</f>
        <v>10</v>
      </c>
      <c r="E100" s="20"/>
      <c r="F100" s="9"/>
      <c r="G100" s="10"/>
      <c r="H100" s="20"/>
      <c r="I100" s="9"/>
      <c r="J100" s="5"/>
      <c r="K100" s="5"/>
      <c r="L100" s="5"/>
      <c r="M100" s="11"/>
    </row>
    <row r="101" spans="1:13" ht="160.5" customHeight="1">
      <c r="A101" s="7">
        <f>A100+1</f>
        <v>5</v>
      </c>
      <c r="B101" s="153" t="s">
        <v>82</v>
      </c>
      <c r="C101" s="7" t="s">
        <v>15</v>
      </c>
      <c r="D101" s="52">
        <f>360*2</f>
        <v>720</v>
      </c>
      <c r="E101" s="5"/>
      <c r="F101" s="9"/>
      <c r="G101" s="10"/>
      <c r="H101" s="20"/>
      <c r="I101" s="9"/>
      <c r="J101" s="5"/>
      <c r="K101" s="5"/>
      <c r="L101" s="5"/>
      <c r="M101" s="11"/>
    </row>
    <row r="102" spans="1:13" ht="57.75" customHeight="1">
      <c r="A102" s="7">
        <v>6</v>
      </c>
      <c r="B102" s="186" t="s">
        <v>83</v>
      </c>
      <c r="C102" s="7" t="s">
        <v>15</v>
      </c>
      <c r="D102" s="52">
        <f>9*2</f>
        <v>18</v>
      </c>
      <c r="E102" s="5"/>
      <c r="F102" s="9"/>
      <c r="G102" s="10"/>
      <c r="H102" s="20"/>
      <c r="I102" s="9"/>
      <c r="J102" s="5"/>
      <c r="K102" s="5"/>
      <c r="L102" s="5"/>
      <c r="M102" s="11"/>
    </row>
    <row r="103" spans="1:13" ht="45">
      <c r="A103" s="7">
        <v>7</v>
      </c>
      <c r="B103" s="186" t="s">
        <v>84</v>
      </c>
      <c r="C103" s="7" t="s">
        <v>15</v>
      </c>
      <c r="D103" s="52">
        <f>60*2</f>
        <v>120</v>
      </c>
      <c r="E103" s="5"/>
      <c r="F103" s="9"/>
      <c r="G103" s="10"/>
      <c r="H103" s="20"/>
      <c r="I103" s="9"/>
      <c r="J103" s="5"/>
      <c r="K103" s="5"/>
      <c r="L103" s="5"/>
      <c r="M103" s="11"/>
    </row>
    <row r="104" spans="1:13" ht="175.5" customHeight="1">
      <c r="A104" s="7">
        <v>8</v>
      </c>
      <c r="B104" s="187" t="s">
        <v>85</v>
      </c>
      <c r="C104" s="7" t="s">
        <v>15</v>
      </c>
      <c r="D104" s="52">
        <f>50*2</f>
        <v>100</v>
      </c>
      <c r="E104" s="5"/>
      <c r="F104" s="9"/>
      <c r="G104" s="10"/>
      <c r="H104" s="20"/>
      <c r="I104" s="9"/>
      <c r="J104" s="5"/>
      <c r="K104" s="5"/>
      <c r="L104" s="5"/>
      <c r="M104" s="54"/>
    </row>
    <row r="105" spans="1:13">
      <c r="A105" s="13"/>
      <c r="B105" s="165" t="s">
        <v>86</v>
      </c>
      <c r="C105" s="31"/>
      <c r="D105" s="31"/>
      <c r="E105" s="31"/>
      <c r="F105" s="9">
        <f>SUM(F88:F104)</f>
        <v>0</v>
      </c>
      <c r="G105" s="31"/>
      <c r="H105" s="9">
        <f>SUM(H88:H104)</f>
        <v>0</v>
      </c>
      <c r="I105" s="9">
        <f>SUM(I88:I104)</f>
        <v>0</v>
      </c>
      <c r="J105" s="31"/>
      <c r="K105" s="31"/>
      <c r="L105" s="31"/>
      <c r="M105" s="11"/>
    </row>
    <row r="106" spans="1:13">
      <c r="A106" s="209" t="s">
        <v>87</v>
      </c>
      <c r="B106" s="209"/>
      <c r="C106" s="209"/>
      <c r="D106" s="209"/>
      <c r="E106" s="209"/>
      <c r="F106" s="209"/>
      <c r="G106" s="209"/>
      <c r="H106" s="209"/>
      <c r="I106" s="209"/>
      <c r="J106" s="209"/>
      <c r="K106" s="209"/>
      <c r="L106" s="209"/>
      <c r="M106" s="11"/>
    </row>
    <row r="108" spans="1:13">
      <c r="A108" s="34"/>
      <c r="B108" s="173" t="s">
        <v>88</v>
      </c>
      <c r="C108" s="34"/>
      <c r="D108" s="34"/>
      <c r="E108" s="34"/>
      <c r="F108" s="34"/>
      <c r="G108" s="34"/>
      <c r="H108" s="34"/>
      <c r="I108" s="34"/>
      <c r="J108" s="34"/>
      <c r="K108" s="34"/>
      <c r="L108" s="34"/>
      <c r="M108" s="34"/>
    </row>
    <row r="109" spans="1:13" ht="48">
      <c r="A109" s="35" t="s">
        <v>1</v>
      </c>
      <c r="B109" s="174" t="s">
        <v>2</v>
      </c>
      <c r="C109" s="35" t="s">
        <v>3</v>
      </c>
      <c r="D109" s="4" t="s">
        <v>4</v>
      </c>
      <c r="E109" s="35" t="s">
        <v>5</v>
      </c>
      <c r="F109" s="35" t="s">
        <v>6</v>
      </c>
      <c r="G109" s="35" t="s">
        <v>7</v>
      </c>
      <c r="H109" s="35" t="s">
        <v>8</v>
      </c>
      <c r="I109" s="35" t="s">
        <v>9</v>
      </c>
      <c r="J109" s="158" t="s">
        <v>10</v>
      </c>
      <c r="K109" s="35" t="s">
        <v>11</v>
      </c>
      <c r="L109" s="35" t="s">
        <v>12</v>
      </c>
      <c r="M109" s="35" t="s">
        <v>20</v>
      </c>
    </row>
    <row r="110" spans="1:13">
      <c r="A110" s="36">
        <v>1</v>
      </c>
      <c r="B110" s="175">
        <v>2</v>
      </c>
      <c r="C110" s="36">
        <v>3</v>
      </c>
      <c r="D110" s="36">
        <v>4</v>
      </c>
      <c r="E110" s="36">
        <v>5</v>
      </c>
      <c r="F110" s="36" t="s">
        <v>230</v>
      </c>
      <c r="G110" s="36">
        <v>7</v>
      </c>
      <c r="H110" s="36" t="s">
        <v>232</v>
      </c>
      <c r="I110" s="36" t="s">
        <v>231</v>
      </c>
      <c r="J110" s="36">
        <v>10</v>
      </c>
      <c r="K110" s="36">
        <v>11</v>
      </c>
      <c r="L110" s="36">
        <v>12</v>
      </c>
      <c r="M110" s="36">
        <v>13</v>
      </c>
    </row>
    <row r="111" spans="1:13">
      <c r="A111" s="37">
        <v>1</v>
      </c>
      <c r="B111" s="188" t="s">
        <v>89</v>
      </c>
      <c r="C111" s="55" t="s">
        <v>15</v>
      </c>
      <c r="D111" s="56">
        <f>2700*2</f>
        <v>5400</v>
      </c>
      <c r="E111" s="40"/>
      <c r="F111" s="40"/>
      <c r="G111" s="10"/>
      <c r="H111" s="40"/>
      <c r="I111" s="40"/>
      <c r="J111" s="36"/>
      <c r="K111" s="36"/>
      <c r="L111" s="36"/>
      <c r="M111" s="42"/>
    </row>
    <row r="112" spans="1:13">
      <c r="A112" s="37">
        <v>2</v>
      </c>
      <c r="B112" s="189" t="s">
        <v>90</v>
      </c>
      <c r="C112" s="55" t="s">
        <v>15</v>
      </c>
      <c r="D112" s="56">
        <f>3200*2</f>
        <v>6400</v>
      </c>
      <c r="E112" s="40"/>
      <c r="F112" s="40"/>
      <c r="G112" s="10"/>
      <c r="H112" s="40"/>
      <c r="I112" s="40"/>
      <c r="J112" s="36"/>
      <c r="K112" s="36"/>
      <c r="L112" s="36"/>
      <c r="M112" s="42"/>
    </row>
    <row r="113" spans="1:25">
      <c r="A113" s="37">
        <v>3</v>
      </c>
      <c r="B113" s="189" t="s">
        <v>221</v>
      </c>
      <c r="C113" s="55" t="s">
        <v>15</v>
      </c>
      <c r="D113" s="56">
        <f>9500*2</f>
        <v>19000</v>
      </c>
      <c r="E113" s="40"/>
      <c r="F113" s="40"/>
      <c r="G113" s="10"/>
      <c r="H113" s="40"/>
      <c r="I113" s="40"/>
      <c r="J113" s="36"/>
      <c r="K113" s="36"/>
      <c r="L113" s="36"/>
      <c r="M113" s="42"/>
    </row>
    <row r="114" spans="1:25">
      <c r="A114" s="37">
        <v>4</v>
      </c>
      <c r="B114" s="189" t="s">
        <v>91</v>
      </c>
      <c r="C114" s="55" t="s">
        <v>15</v>
      </c>
      <c r="D114" s="56">
        <f>550*2</f>
        <v>1100</v>
      </c>
      <c r="E114" s="40"/>
      <c r="F114" s="40"/>
      <c r="G114" s="10"/>
      <c r="H114" s="40"/>
      <c r="I114" s="40"/>
      <c r="J114" s="36"/>
      <c r="K114" s="36"/>
      <c r="L114" s="36"/>
      <c r="M114" s="42"/>
    </row>
    <row r="115" spans="1:25" ht="22.5">
      <c r="A115" s="37">
        <v>5</v>
      </c>
      <c r="B115" s="188" t="s">
        <v>92</v>
      </c>
      <c r="C115" s="55" t="s">
        <v>15</v>
      </c>
      <c r="D115" s="56">
        <f>133000*2</f>
        <v>266000</v>
      </c>
      <c r="E115" s="40"/>
      <c r="F115" s="40"/>
      <c r="G115" s="10"/>
      <c r="H115" s="40"/>
      <c r="I115" s="40"/>
      <c r="J115" s="36"/>
      <c r="K115" s="36"/>
      <c r="L115" s="36"/>
      <c r="M115" s="42"/>
    </row>
    <row r="116" spans="1:25" ht="22.5">
      <c r="A116" s="37">
        <v>6</v>
      </c>
      <c r="B116" s="190" t="s">
        <v>93</v>
      </c>
      <c r="C116" s="37" t="s">
        <v>15</v>
      </c>
      <c r="D116" s="57">
        <f>9500*2</f>
        <v>19000</v>
      </c>
      <c r="E116" s="40"/>
      <c r="F116" s="40"/>
      <c r="G116" s="10"/>
      <c r="H116" s="40"/>
      <c r="I116" s="40"/>
      <c r="J116" s="36"/>
      <c r="K116" s="36"/>
      <c r="L116" s="36"/>
      <c r="M116" s="42"/>
    </row>
    <row r="117" spans="1:25">
      <c r="A117" s="47"/>
      <c r="B117" s="181" t="s">
        <v>94</v>
      </c>
      <c r="C117" s="14"/>
      <c r="D117" s="14"/>
      <c r="E117" s="14"/>
      <c r="F117" s="40">
        <f>SUM(F111:F116)</f>
        <v>0</v>
      </c>
      <c r="G117" s="14"/>
      <c r="H117" s="40">
        <f>SUM(H111:H116)</f>
        <v>0</v>
      </c>
      <c r="I117" s="40">
        <f>SUM(I111:I116)</f>
        <v>0</v>
      </c>
      <c r="J117" s="14"/>
      <c r="K117" s="14"/>
      <c r="L117" s="14"/>
      <c r="M117" s="42"/>
    </row>
    <row r="118" spans="1:25">
      <c r="A118" s="226" t="s">
        <v>95</v>
      </c>
      <c r="B118" s="226"/>
      <c r="C118" s="226"/>
      <c r="D118" s="226"/>
      <c r="E118" s="226"/>
      <c r="F118" s="226"/>
      <c r="G118" s="226"/>
      <c r="H118" s="226"/>
      <c r="I118" s="226"/>
      <c r="J118" s="226"/>
      <c r="K118" s="226"/>
      <c r="L118" s="226"/>
      <c r="M118" s="42"/>
    </row>
    <row r="120" spans="1:25" s="58" customFormat="1" ht="12">
      <c r="B120" s="232" t="s">
        <v>96</v>
      </c>
      <c r="C120" s="232"/>
      <c r="D120" s="232"/>
      <c r="E120" s="232"/>
      <c r="F120" s="232"/>
      <c r="G120" s="232"/>
      <c r="H120" s="232"/>
      <c r="I120" s="232"/>
      <c r="J120" s="232"/>
      <c r="K120" s="232"/>
      <c r="L120" s="232"/>
      <c r="M120" s="232"/>
      <c r="N120" s="230"/>
      <c r="O120" s="230"/>
      <c r="P120" s="230"/>
      <c r="Q120" s="230"/>
      <c r="R120" s="230"/>
      <c r="S120" s="230"/>
      <c r="T120" s="230"/>
      <c r="U120" s="230"/>
      <c r="V120" s="230"/>
      <c r="W120" s="230"/>
      <c r="X120" s="230"/>
      <c r="Y120" s="230"/>
    </row>
    <row r="121" spans="1:25" s="58" customFormat="1" ht="12">
      <c r="B121" s="228" t="s">
        <v>97</v>
      </c>
      <c r="C121" s="228"/>
      <c r="D121" s="228"/>
      <c r="E121" s="228"/>
      <c r="F121" s="228"/>
      <c r="G121" s="228"/>
      <c r="H121" s="228"/>
      <c r="I121" s="228"/>
      <c r="J121" s="228"/>
      <c r="K121" s="228"/>
      <c r="L121" s="228"/>
      <c r="M121" s="228"/>
      <c r="N121" s="230"/>
      <c r="O121" s="230"/>
      <c r="P121" s="230"/>
      <c r="Q121" s="230"/>
      <c r="R121" s="230"/>
      <c r="S121" s="230"/>
      <c r="T121" s="230"/>
      <c r="U121" s="230"/>
      <c r="V121" s="230"/>
      <c r="W121" s="230"/>
      <c r="X121" s="230"/>
      <c r="Y121" s="230"/>
    </row>
    <row r="122" spans="1:25" s="58" customFormat="1" ht="12">
      <c r="B122" s="228" t="s">
        <v>98</v>
      </c>
      <c r="C122" s="228"/>
      <c r="D122" s="228"/>
      <c r="E122" s="228"/>
      <c r="F122" s="228"/>
      <c r="G122" s="228"/>
      <c r="H122" s="228"/>
      <c r="I122" s="228"/>
      <c r="J122" s="228"/>
      <c r="K122" s="228"/>
      <c r="L122" s="228"/>
      <c r="M122" s="228"/>
      <c r="N122" s="230"/>
      <c r="O122" s="230"/>
      <c r="P122" s="230"/>
      <c r="Q122" s="230"/>
      <c r="R122" s="230"/>
      <c r="S122" s="230"/>
      <c r="T122" s="230"/>
      <c r="U122" s="230"/>
      <c r="V122" s="230"/>
      <c r="W122" s="230"/>
      <c r="X122" s="230"/>
      <c r="Y122" s="230"/>
    </row>
    <row r="123" spans="1:25" s="58" customFormat="1" ht="12">
      <c r="B123" s="228" t="s">
        <v>99</v>
      </c>
      <c r="C123" s="228"/>
      <c r="D123" s="228"/>
      <c r="E123" s="228"/>
      <c r="F123" s="228"/>
      <c r="G123" s="228"/>
      <c r="H123" s="228"/>
      <c r="I123" s="228"/>
      <c r="J123" s="228"/>
      <c r="K123" s="228"/>
      <c r="L123" s="228"/>
      <c r="M123" s="228"/>
      <c r="N123" s="230"/>
      <c r="O123" s="230"/>
      <c r="P123" s="230"/>
      <c r="Q123" s="230"/>
      <c r="R123" s="230"/>
      <c r="S123" s="230"/>
      <c r="T123" s="230"/>
      <c r="U123" s="230"/>
      <c r="V123" s="230"/>
      <c r="W123" s="230"/>
      <c r="X123" s="230"/>
      <c r="Y123" s="230"/>
    </row>
    <row r="124" spans="1:25" s="58" customFormat="1" ht="12">
      <c r="B124" s="228" t="s">
        <v>100</v>
      </c>
      <c r="C124" s="228"/>
      <c r="D124" s="228"/>
      <c r="E124" s="228"/>
      <c r="F124" s="228"/>
      <c r="G124" s="228"/>
      <c r="H124" s="228"/>
      <c r="I124" s="228"/>
      <c r="J124" s="228"/>
      <c r="K124" s="228"/>
      <c r="L124" s="228"/>
      <c r="M124" s="228"/>
      <c r="N124" s="230"/>
      <c r="O124" s="230"/>
      <c r="P124" s="230"/>
      <c r="Q124" s="230"/>
      <c r="R124" s="230"/>
      <c r="S124" s="230"/>
      <c r="T124" s="230"/>
      <c r="U124" s="230"/>
      <c r="V124" s="230"/>
      <c r="W124" s="230"/>
      <c r="X124" s="230"/>
      <c r="Y124" s="230"/>
    </row>
    <row r="125" spans="1:25" s="58" customFormat="1" ht="12">
      <c r="B125" s="228" t="s">
        <v>101</v>
      </c>
      <c r="C125" s="228"/>
      <c r="D125" s="228"/>
      <c r="E125" s="228"/>
      <c r="F125" s="228"/>
      <c r="G125" s="228"/>
      <c r="H125" s="228"/>
      <c r="I125" s="228"/>
      <c r="J125" s="228"/>
      <c r="K125" s="228"/>
      <c r="L125" s="228"/>
      <c r="M125" s="228"/>
      <c r="N125" s="230"/>
      <c r="O125" s="230"/>
      <c r="P125" s="230"/>
      <c r="Q125" s="230"/>
      <c r="R125" s="230"/>
      <c r="S125" s="230"/>
      <c r="T125" s="230"/>
      <c r="U125" s="230"/>
      <c r="V125" s="230"/>
      <c r="W125" s="230"/>
      <c r="X125" s="230"/>
      <c r="Y125" s="230"/>
    </row>
    <row r="126" spans="1:25" s="58" customFormat="1" ht="12">
      <c r="B126" s="228" t="s">
        <v>102</v>
      </c>
      <c r="C126" s="228"/>
      <c r="D126" s="228"/>
      <c r="E126" s="228"/>
      <c r="F126" s="228"/>
      <c r="G126" s="228"/>
      <c r="H126" s="228"/>
      <c r="I126" s="228"/>
      <c r="J126" s="228"/>
      <c r="K126" s="228"/>
      <c r="L126" s="228"/>
      <c r="M126" s="228"/>
      <c r="N126" s="230"/>
      <c r="O126" s="230"/>
      <c r="P126" s="230"/>
      <c r="Q126" s="230"/>
      <c r="R126" s="230"/>
      <c r="S126" s="230"/>
      <c r="T126" s="230"/>
      <c r="U126" s="230"/>
      <c r="V126" s="230"/>
      <c r="W126" s="230"/>
      <c r="X126" s="230"/>
      <c r="Y126" s="230"/>
    </row>
    <row r="127" spans="1:25" s="58" customFormat="1" ht="12">
      <c r="B127" s="228" t="s">
        <v>103</v>
      </c>
      <c r="C127" s="228"/>
      <c r="D127" s="228"/>
      <c r="E127" s="228"/>
      <c r="F127" s="228"/>
      <c r="G127" s="228"/>
      <c r="H127" s="228"/>
      <c r="I127" s="228"/>
      <c r="J127" s="228"/>
      <c r="K127" s="228"/>
      <c r="L127" s="228"/>
      <c r="M127" s="228"/>
      <c r="N127" s="230"/>
      <c r="O127" s="230"/>
      <c r="P127" s="230"/>
      <c r="Q127" s="230"/>
      <c r="R127" s="230"/>
      <c r="S127" s="230"/>
      <c r="T127" s="230"/>
      <c r="U127" s="230"/>
      <c r="V127" s="230"/>
      <c r="W127" s="230"/>
      <c r="X127" s="230"/>
      <c r="Y127" s="230"/>
    </row>
    <row r="128" spans="1:25" s="58" customFormat="1" ht="12">
      <c r="B128" s="228" t="s">
        <v>104</v>
      </c>
      <c r="C128" s="228"/>
      <c r="D128" s="228"/>
      <c r="E128" s="228"/>
      <c r="F128" s="228"/>
      <c r="G128" s="228"/>
      <c r="H128" s="228"/>
      <c r="I128" s="228"/>
      <c r="J128" s="228"/>
      <c r="K128" s="228"/>
      <c r="L128" s="228"/>
      <c r="M128" s="228"/>
      <c r="N128" s="230"/>
      <c r="O128" s="230"/>
      <c r="P128" s="230"/>
      <c r="Q128" s="230"/>
      <c r="R128" s="230"/>
      <c r="S128" s="230"/>
      <c r="T128" s="230"/>
      <c r="U128" s="230"/>
      <c r="V128" s="230"/>
      <c r="W128" s="230"/>
      <c r="X128" s="230"/>
      <c r="Y128" s="230"/>
    </row>
    <row r="129" spans="2:25" s="58" customFormat="1" ht="12">
      <c r="B129" s="228" t="s">
        <v>105</v>
      </c>
      <c r="C129" s="228"/>
      <c r="D129" s="228"/>
      <c r="E129" s="228"/>
      <c r="F129" s="228"/>
      <c r="G129" s="228"/>
      <c r="H129" s="228"/>
      <c r="I129" s="228"/>
      <c r="J129" s="228"/>
      <c r="K129" s="228"/>
      <c r="L129" s="228"/>
      <c r="M129" s="228"/>
      <c r="N129" s="230"/>
      <c r="O129" s="230"/>
      <c r="P129" s="230"/>
      <c r="Q129" s="230"/>
      <c r="R129" s="230"/>
      <c r="S129" s="230"/>
      <c r="T129" s="230"/>
      <c r="U129" s="230"/>
      <c r="V129" s="230"/>
      <c r="W129" s="230"/>
      <c r="X129" s="230"/>
      <c r="Y129" s="230"/>
    </row>
    <row r="130" spans="2:25" s="58" customFormat="1" ht="12">
      <c r="B130" s="231" t="s">
        <v>106</v>
      </c>
      <c r="C130" s="231"/>
      <c r="D130" s="231"/>
      <c r="E130" s="231"/>
      <c r="F130" s="231"/>
      <c r="G130" s="231"/>
      <c r="H130" s="231"/>
      <c r="I130" s="231"/>
      <c r="J130" s="231"/>
      <c r="K130" s="231"/>
      <c r="L130" s="231"/>
      <c r="M130" s="231"/>
      <c r="N130" s="230"/>
      <c r="O130" s="230"/>
      <c r="P130" s="230"/>
      <c r="Q130" s="230"/>
      <c r="R130" s="230"/>
      <c r="S130" s="230"/>
      <c r="T130" s="230"/>
      <c r="U130" s="230"/>
      <c r="V130" s="230"/>
      <c r="W130" s="230"/>
      <c r="X130" s="230"/>
      <c r="Y130" s="230"/>
    </row>
    <row r="131" spans="2:25" s="59" customFormat="1" ht="12">
      <c r="B131" s="232" t="s">
        <v>107</v>
      </c>
      <c r="C131" s="232"/>
      <c r="D131" s="232"/>
      <c r="E131" s="232"/>
      <c r="F131" s="232"/>
      <c r="G131" s="232"/>
      <c r="H131" s="232"/>
      <c r="I131" s="232"/>
      <c r="J131" s="232"/>
      <c r="K131" s="232"/>
      <c r="L131" s="232"/>
      <c r="M131" s="232"/>
      <c r="N131" s="60"/>
    </row>
    <row r="132" spans="2:25" s="59" customFormat="1" ht="12">
      <c r="B132" s="228" t="s">
        <v>97</v>
      </c>
      <c r="C132" s="228"/>
      <c r="D132" s="228"/>
      <c r="E132" s="228"/>
      <c r="F132" s="228"/>
      <c r="G132" s="228"/>
      <c r="H132" s="228"/>
      <c r="I132" s="228"/>
      <c r="J132" s="228"/>
      <c r="K132" s="228"/>
      <c r="L132" s="228"/>
      <c r="M132" s="228"/>
      <c r="N132" s="60"/>
    </row>
    <row r="133" spans="2:25" s="59" customFormat="1" ht="12">
      <c r="B133" s="228" t="s">
        <v>108</v>
      </c>
      <c r="C133" s="228"/>
      <c r="D133" s="228"/>
      <c r="E133" s="228"/>
      <c r="F133" s="228"/>
      <c r="G133" s="228"/>
      <c r="H133" s="228"/>
      <c r="I133" s="228"/>
      <c r="J133" s="228"/>
      <c r="K133" s="228"/>
      <c r="L133" s="228"/>
      <c r="M133" s="228"/>
      <c r="N133" s="60"/>
    </row>
    <row r="134" spans="2:25" s="59" customFormat="1" ht="12">
      <c r="B134" s="228" t="s">
        <v>99</v>
      </c>
      <c r="C134" s="228"/>
      <c r="D134" s="228"/>
      <c r="E134" s="228"/>
      <c r="F134" s="228"/>
      <c r="G134" s="228"/>
      <c r="H134" s="228"/>
      <c r="I134" s="228"/>
      <c r="J134" s="228"/>
      <c r="K134" s="228"/>
      <c r="L134" s="228"/>
      <c r="M134" s="228"/>
      <c r="N134" s="60"/>
    </row>
    <row r="135" spans="2:25" s="59" customFormat="1" ht="12">
      <c r="B135" s="228" t="s">
        <v>100</v>
      </c>
      <c r="C135" s="228"/>
      <c r="D135" s="228"/>
      <c r="E135" s="228"/>
      <c r="F135" s="228"/>
      <c r="G135" s="228"/>
      <c r="H135" s="228"/>
      <c r="I135" s="228"/>
      <c r="J135" s="228"/>
      <c r="K135" s="228"/>
      <c r="L135" s="228"/>
      <c r="M135" s="228"/>
      <c r="N135" s="60"/>
    </row>
    <row r="136" spans="2:25" s="59" customFormat="1" ht="12">
      <c r="B136" s="228" t="s">
        <v>109</v>
      </c>
      <c r="C136" s="228"/>
      <c r="D136" s="228"/>
      <c r="E136" s="228"/>
      <c r="F136" s="228"/>
      <c r="G136" s="228"/>
      <c r="H136" s="228"/>
      <c r="I136" s="228"/>
      <c r="J136" s="228"/>
      <c r="K136" s="228"/>
      <c r="L136" s="228"/>
      <c r="M136" s="228"/>
      <c r="N136" s="60"/>
    </row>
    <row r="137" spans="2:25" s="59" customFormat="1" ht="12">
      <c r="B137" s="228" t="s">
        <v>110</v>
      </c>
      <c r="C137" s="228"/>
      <c r="D137" s="228"/>
      <c r="E137" s="228"/>
      <c r="F137" s="228"/>
      <c r="G137" s="228"/>
      <c r="H137" s="228"/>
      <c r="I137" s="228"/>
      <c r="J137" s="228"/>
      <c r="K137" s="228"/>
      <c r="L137" s="228"/>
      <c r="M137" s="228"/>
      <c r="N137" s="60"/>
    </row>
    <row r="138" spans="2:25" s="59" customFormat="1" ht="12">
      <c r="B138" s="228" t="s">
        <v>111</v>
      </c>
      <c r="C138" s="228"/>
      <c r="D138" s="228"/>
      <c r="E138" s="228"/>
      <c r="F138" s="228"/>
      <c r="G138" s="228"/>
      <c r="H138" s="228"/>
      <c r="I138" s="228"/>
      <c r="J138" s="228"/>
      <c r="K138" s="228"/>
      <c r="L138" s="228"/>
      <c r="M138" s="228"/>
      <c r="N138" s="60"/>
    </row>
    <row r="139" spans="2:25" s="59" customFormat="1" ht="12">
      <c r="B139" s="228" t="s">
        <v>104</v>
      </c>
      <c r="C139" s="228"/>
      <c r="D139" s="228"/>
      <c r="E139" s="228"/>
      <c r="F139" s="228"/>
      <c r="G139" s="228"/>
      <c r="H139" s="228"/>
      <c r="I139" s="228"/>
      <c r="J139" s="228"/>
      <c r="K139" s="228"/>
      <c r="L139" s="228"/>
      <c r="M139" s="228"/>
      <c r="N139" s="60"/>
    </row>
    <row r="140" spans="2:25" s="59" customFormat="1" ht="12">
      <c r="B140" s="228" t="s">
        <v>105</v>
      </c>
      <c r="C140" s="228"/>
      <c r="D140" s="228"/>
      <c r="E140" s="228"/>
      <c r="F140" s="228"/>
      <c r="G140" s="228"/>
      <c r="H140" s="228"/>
      <c r="I140" s="228"/>
      <c r="J140" s="228"/>
      <c r="K140" s="228"/>
      <c r="L140" s="228"/>
      <c r="M140" s="228"/>
      <c r="N140" s="60"/>
    </row>
    <row r="141" spans="2:25" s="59" customFormat="1" ht="12">
      <c r="B141" s="228" t="s">
        <v>106</v>
      </c>
      <c r="C141" s="228"/>
      <c r="D141" s="228"/>
      <c r="E141" s="228"/>
      <c r="F141" s="228"/>
      <c r="G141" s="228"/>
      <c r="H141" s="228"/>
      <c r="I141" s="228"/>
      <c r="J141" s="228"/>
      <c r="K141" s="228"/>
      <c r="L141" s="228"/>
      <c r="M141" s="228"/>
      <c r="N141" s="60"/>
    </row>
    <row r="142" spans="2:25" s="59" customFormat="1" ht="12">
      <c r="B142" s="229" t="s">
        <v>112</v>
      </c>
      <c r="C142" s="229"/>
      <c r="D142" s="229"/>
      <c r="E142" s="229"/>
      <c r="F142" s="229"/>
      <c r="G142" s="229"/>
      <c r="H142" s="229"/>
      <c r="I142" s="229"/>
      <c r="J142" s="229"/>
      <c r="K142" s="229"/>
      <c r="L142" s="229"/>
      <c r="M142" s="229"/>
      <c r="N142" s="60"/>
    </row>
    <row r="143" spans="2:25" s="61" customFormat="1" ht="13.5" customHeight="1">
      <c r="B143" s="225" t="s">
        <v>222</v>
      </c>
      <c r="C143" s="225"/>
      <c r="D143" s="225"/>
      <c r="E143" s="225"/>
      <c r="F143" s="225"/>
      <c r="G143" s="225"/>
      <c r="H143" s="225"/>
      <c r="I143" s="225"/>
      <c r="J143" s="225"/>
      <c r="K143" s="225"/>
      <c r="L143" s="225"/>
      <c r="M143" s="225"/>
      <c r="N143" s="62"/>
    </row>
    <row r="144" spans="2:25" s="61" customFormat="1" ht="21.4" customHeight="1">
      <c r="B144" s="225"/>
      <c r="C144" s="225"/>
      <c r="D144" s="225"/>
      <c r="E144" s="225"/>
      <c r="F144" s="225"/>
      <c r="G144" s="225"/>
      <c r="H144" s="225"/>
      <c r="I144" s="225"/>
      <c r="J144" s="225"/>
      <c r="K144" s="225"/>
      <c r="L144" s="225"/>
      <c r="M144" s="225"/>
      <c r="N144" s="62"/>
    </row>
    <row r="146" spans="1:13">
      <c r="A146" s="34"/>
      <c r="B146" s="173" t="s">
        <v>113</v>
      </c>
      <c r="C146" s="34"/>
      <c r="D146" s="34"/>
      <c r="E146" s="34"/>
      <c r="F146" s="34"/>
      <c r="G146" s="34"/>
      <c r="H146" s="34"/>
      <c r="I146" s="34"/>
      <c r="J146" s="34"/>
      <c r="K146" s="34"/>
      <c r="L146" s="34"/>
      <c r="M146" s="34"/>
    </row>
    <row r="147" spans="1:13" ht="48">
      <c r="A147" s="35" t="s">
        <v>1</v>
      </c>
      <c r="B147" s="174" t="s">
        <v>2</v>
      </c>
      <c r="C147" s="35" t="s">
        <v>3</v>
      </c>
      <c r="D147" s="4" t="s">
        <v>4</v>
      </c>
      <c r="E147" s="35" t="s">
        <v>5</v>
      </c>
      <c r="F147" s="35" t="s">
        <v>6</v>
      </c>
      <c r="G147" s="35" t="s">
        <v>7</v>
      </c>
      <c r="H147" s="35" t="s">
        <v>8</v>
      </c>
      <c r="I147" s="35" t="s">
        <v>9</v>
      </c>
      <c r="J147" s="158" t="s">
        <v>10</v>
      </c>
      <c r="K147" s="35" t="s">
        <v>11</v>
      </c>
      <c r="L147" s="35" t="s">
        <v>12</v>
      </c>
      <c r="M147" s="35" t="s">
        <v>20</v>
      </c>
    </row>
    <row r="148" spans="1:13">
      <c r="A148" s="36">
        <v>1</v>
      </c>
      <c r="B148" s="175">
        <v>2</v>
      </c>
      <c r="C148" s="36">
        <v>3</v>
      </c>
      <c r="D148" s="36">
        <v>4</v>
      </c>
      <c r="E148" s="36">
        <v>5</v>
      </c>
      <c r="F148" s="36">
        <v>6</v>
      </c>
      <c r="G148" s="36">
        <v>7</v>
      </c>
      <c r="H148" s="36">
        <v>8</v>
      </c>
      <c r="I148" s="36">
        <v>9</v>
      </c>
      <c r="J148" s="36">
        <v>10</v>
      </c>
      <c r="K148" s="36">
        <v>11</v>
      </c>
      <c r="L148" s="36">
        <v>12</v>
      </c>
      <c r="M148" s="36">
        <v>13</v>
      </c>
    </row>
    <row r="149" spans="1:13" ht="49.5" customHeight="1">
      <c r="A149" s="37">
        <v>1</v>
      </c>
      <c r="B149" s="153" t="s">
        <v>114</v>
      </c>
      <c r="C149" s="7" t="s">
        <v>15</v>
      </c>
      <c r="D149" s="63">
        <f>100*2</f>
        <v>200</v>
      </c>
      <c r="E149" s="40"/>
      <c r="F149" s="40"/>
      <c r="G149" s="10"/>
      <c r="H149" s="40"/>
      <c r="I149" s="40"/>
      <c r="J149" s="36"/>
      <c r="K149" s="36"/>
      <c r="L149" s="36"/>
      <c r="M149" s="42"/>
    </row>
    <row r="150" spans="1:13" ht="150.75" customHeight="1">
      <c r="A150" s="37">
        <v>2</v>
      </c>
      <c r="B150" s="153" t="s">
        <v>115</v>
      </c>
      <c r="C150" s="37" t="s">
        <v>15</v>
      </c>
      <c r="D150" s="64">
        <f>500*2</f>
        <v>1000</v>
      </c>
      <c r="E150" s="40"/>
      <c r="F150" s="40"/>
      <c r="G150" s="10"/>
      <c r="H150" s="40"/>
      <c r="I150" s="40"/>
      <c r="J150" s="36"/>
      <c r="K150" s="36"/>
      <c r="L150" s="36"/>
      <c r="M150" s="42"/>
    </row>
    <row r="151" spans="1:13" ht="79.5" customHeight="1">
      <c r="A151" s="37">
        <v>3</v>
      </c>
      <c r="B151" s="153" t="s">
        <v>116</v>
      </c>
      <c r="C151" s="37" t="s">
        <v>15</v>
      </c>
      <c r="D151" s="64">
        <f>700*2</f>
        <v>1400</v>
      </c>
      <c r="E151" s="40"/>
      <c r="F151" s="40"/>
      <c r="G151" s="10"/>
      <c r="H151" s="40"/>
      <c r="I151" s="40"/>
      <c r="J151" s="36"/>
      <c r="K151" s="36"/>
      <c r="L151" s="36"/>
      <c r="M151" s="42"/>
    </row>
    <row r="152" spans="1:13" ht="78" customHeight="1">
      <c r="A152" s="37">
        <v>4</v>
      </c>
      <c r="B152" s="153" t="s">
        <v>117</v>
      </c>
      <c r="C152" s="37" t="s">
        <v>15</v>
      </c>
      <c r="D152" s="64">
        <f>15500*2</f>
        <v>31000</v>
      </c>
      <c r="E152" s="40"/>
      <c r="F152" s="40"/>
      <c r="G152" s="10"/>
      <c r="H152" s="40"/>
      <c r="I152" s="40"/>
      <c r="J152" s="36"/>
      <c r="K152" s="36"/>
      <c r="L152" s="36"/>
      <c r="M152" s="42"/>
    </row>
    <row r="153" spans="1:13" ht="74.25" customHeight="1">
      <c r="A153" s="37">
        <v>5</v>
      </c>
      <c r="B153" s="153" t="s">
        <v>118</v>
      </c>
      <c r="C153" s="37" t="s">
        <v>15</v>
      </c>
      <c r="D153" s="64">
        <f>2500*2</f>
        <v>5000</v>
      </c>
      <c r="E153" s="40"/>
      <c r="F153" s="40"/>
      <c r="G153" s="10"/>
      <c r="H153" s="40"/>
      <c r="I153" s="40"/>
      <c r="J153" s="36"/>
      <c r="K153" s="36"/>
      <c r="L153" s="36"/>
      <c r="M153" s="42"/>
    </row>
    <row r="154" spans="1:13" ht="75.75" customHeight="1">
      <c r="A154" s="37">
        <v>6</v>
      </c>
      <c r="B154" s="153" t="s">
        <v>119</v>
      </c>
      <c r="C154" s="37" t="s">
        <v>15</v>
      </c>
      <c r="D154" s="64">
        <f>500*2</f>
        <v>1000</v>
      </c>
      <c r="E154" s="40"/>
      <c r="F154" s="40"/>
      <c r="G154" s="10"/>
      <c r="H154" s="40"/>
      <c r="I154" s="40"/>
      <c r="J154" s="36"/>
      <c r="K154" s="36"/>
      <c r="L154" s="36"/>
      <c r="M154" s="42"/>
    </row>
    <row r="155" spans="1:13" ht="67.5">
      <c r="A155" s="37">
        <v>7</v>
      </c>
      <c r="B155" s="153" t="s">
        <v>242</v>
      </c>
      <c r="C155" s="37" t="s">
        <v>15</v>
      </c>
      <c r="D155" s="64">
        <f>30*2</f>
        <v>60</v>
      </c>
      <c r="E155" s="40"/>
      <c r="F155" s="40"/>
      <c r="G155" s="10"/>
      <c r="H155" s="40"/>
      <c r="I155" s="40"/>
      <c r="J155" s="36"/>
      <c r="K155" s="36"/>
      <c r="L155" s="36"/>
      <c r="M155" s="42"/>
    </row>
    <row r="156" spans="1:13" ht="171.75" customHeight="1">
      <c r="A156" s="37">
        <v>8</v>
      </c>
      <c r="B156" s="153" t="s">
        <v>120</v>
      </c>
      <c r="C156" s="37" t="s">
        <v>15</v>
      </c>
      <c r="D156" s="64">
        <f>3000*2</f>
        <v>6000</v>
      </c>
      <c r="E156" s="40"/>
      <c r="F156" s="40"/>
      <c r="G156" s="10"/>
      <c r="H156" s="40"/>
      <c r="I156" s="40"/>
      <c r="J156" s="36"/>
      <c r="K156" s="36"/>
      <c r="L156" s="36"/>
      <c r="M156" s="42"/>
    </row>
    <row r="157" spans="1:13" ht="31.5" customHeight="1">
      <c r="A157" s="37">
        <v>9</v>
      </c>
      <c r="B157" s="153" t="s">
        <v>121</v>
      </c>
      <c r="C157" s="37" t="s">
        <v>15</v>
      </c>
      <c r="D157" s="64">
        <f>20*2</f>
        <v>40</v>
      </c>
      <c r="E157" s="40"/>
      <c r="F157" s="40"/>
      <c r="G157" s="10"/>
      <c r="H157" s="40"/>
      <c r="I157" s="40"/>
      <c r="J157" s="36"/>
      <c r="K157" s="36"/>
      <c r="L157" s="36"/>
      <c r="M157" s="42"/>
    </row>
    <row r="158" spans="1:13">
      <c r="A158" s="47"/>
      <c r="B158" s="181" t="s">
        <v>122</v>
      </c>
      <c r="C158" s="14"/>
      <c r="D158" s="14"/>
      <c r="E158" s="14"/>
      <c r="F158" s="40">
        <f>SUM(F149:F157)</f>
        <v>0</v>
      </c>
      <c r="G158" s="65"/>
      <c r="H158" s="40">
        <f>SUM(H149:H157)</f>
        <v>0</v>
      </c>
      <c r="I158" s="40">
        <f>SUM(I149:I157)</f>
        <v>0</v>
      </c>
      <c r="J158" s="14"/>
      <c r="K158" s="14"/>
      <c r="L158" s="14"/>
      <c r="M158" s="42"/>
    </row>
    <row r="159" spans="1:13">
      <c r="A159" s="226" t="s">
        <v>123</v>
      </c>
      <c r="B159" s="226"/>
      <c r="C159" s="226"/>
      <c r="D159" s="226"/>
      <c r="E159" s="226"/>
      <c r="F159" s="226"/>
      <c r="G159" s="226"/>
      <c r="H159" s="226"/>
      <c r="I159" s="226"/>
      <c r="J159" s="226"/>
      <c r="K159" s="226"/>
      <c r="L159" s="226"/>
      <c r="M159" s="42"/>
    </row>
    <row r="160" spans="1:13">
      <c r="A160" s="66"/>
      <c r="B160" s="191"/>
      <c r="C160" s="66"/>
      <c r="D160" s="66"/>
      <c r="E160" s="66"/>
      <c r="F160" s="66"/>
      <c r="G160" s="66"/>
      <c r="H160" s="66"/>
      <c r="I160" s="66"/>
      <c r="J160" s="66"/>
      <c r="K160" s="66"/>
      <c r="L160" s="66"/>
      <c r="M160" s="67"/>
    </row>
    <row r="161" spans="1:13">
      <c r="A161" s="34"/>
      <c r="B161" s="227" t="s">
        <v>226</v>
      </c>
      <c r="C161" s="227"/>
      <c r="D161" s="227"/>
      <c r="E161" s="227"/>
      <c r="F161" s="227"/>
      <c r="G161" s="227"/>
      <c r="H161" s="227"/>
      <c r="I161" s="227"/>
      <c r="J161" s="227"/>
      <c r="K161" s="227"/>
      <c r="L161" s="227"/>
      <c r="M161" s="227"/>
    </row>
    <row r="162" spans="1:13" ht="48">
      <c r="A162" s="35" t="s">
        <v>1</v>
      </c>
      <c r="B162" s="174" t="s">
        <v>2</v>
      </c>
      <c r="C162" s="35" t="s">
        <v>3</v>
      </c>
      <c r="D162" s="4" t="s">
        <v>4</v>
      </c>
      <c r="E162" s="35" t="s">
        <v>5</v>
      </c>
      <c r="F162" s="35" t="s">
        <v>6</v>
      </c>
      <c r="G162" s="35" t="s">
        <v>7</v>
      </c>
      <c r="H162" s="35" t="s">
        <v>8</v>
      </c>
      <c r="I162" s="35" t="s">
        <v>9</v>
      </c>
      <c r="J162" s="35" t="s">
        <v>10</v>
      </c>
      <c r="K162" s="35" t="s">
        <v>11</v>
      </c>
      <c r="L162" s="35" t="s">
        <v>12</v>
      </c>
      <c r="M162" s="35" t="s">
        <v>20</v>
      </c>
    </row>
    <row r="163" spans="1:13">
      <c r="A163" s="36">
        <v>1</v>
      </c>
      <c r="B163" s="175">
        <v>2</v>
      </c>
      <c r="C163" s="36">
        <v>3</v>
      </c>
      <c r="D163" s="36">
        <v>4</v>
      </c>
      <c r="E163" s="36">
        <v>5</v>
      </c>
      <c r="F163" s="36" t="s">
        <v>230</v>
      </c>
      <c r="G163" s="36">
        <v>7</v>
      </c>
      <c r="H163" s="36" t="s">
        <v>232</v>
      </c>
      <c r="I163" s="36" t="s">
        <v>231</v>
      </c>
      <c r="J163" s="36">
        <v>10</v>
      </c>
      <c r="K163" s="36">
        <v>11</v>
      </c>
      <c r="L163" s="36">
        <v>12</v>
      </c>
      <c r="M163" s="36">
        <v>13</v>
      </c>
    </row>
    <row r="164" spans="1:13">
      <c r="A164" s="37">
        <v>1</v>
      </c>
      <c r="B164" s="153" t="s">
        <v>124</v>
      </c>
      <c r="C164" s="7" t="s">
        <v>45</v>
      </c>
      <c r="D164" s="49">
        <f>500*2</f>
        <v>1000</v>
      </c>
      <c r="E164" s="40"/>
      <c r="F164" s="40"/>
      <c r="G164" s="10"/>
      <c r="H164" s="40"/>
      <c r="I164" s="40"/>
      <c r="J164" s="36"/>
      <c r="K164" s="36"/>
      <c r="L164" s="36"/>
      <c r="M164" s="42"/>
    </row>
    <row r="165" spans="1:13">
      <c r="A165" s="37">
        <v>2</v>
      </c>
      <c r="B165" s="153" t="s">
        <v>125</v>
      </c>
      <c r="C165" s="7" t="s">
        <v>45</v>
      </c>
      <c r="D165" s="49">
        <f>6000*2</f>
        <v>12000</v>
      </c>
      <c r="E165" s="40"/>
      <c r="F165" s="40"/>
      <c r="G165" s="10"/>
      <c r="H165" s="40"/>
      <c r="I165" s="40"/>
      <c r="J165" s="36"/>
      <c r="K165" s="36"/>
      <c r="L165" s="36"/>
      <c r="M165" s="42"/>
    </row>
    <row r="166" spans="1:13">
      <c r="A166" s="37">
        <v>3</v>
      </c>
      <c r="B166" s="153" t="s">
        <v>126</v>
      </c>
      <c r="C166" s="7" t="s">
        <v>45</v>
      </c>
      <c r="D166" s="49">
        <f>100*2</f>
        <v>200</v>
      </c>
      <c r="E166" s="40"/>
      <c r="F166" s="40"/>
      <c r="G166" s="10"/>
      <c r="H166" s="40"/>
      <c r="I166" s="40"/>
      <c r="J166" s="36"/>
      <c r="K166" s="36"/>
      <c r="L166" s="36"/>
      <c r="M166" s="42"/>
    </row>
    <row r="167" spans="1:13">
      <c r="A167" s="37">
        <v>4</v>
      </c>
      <c r="B167" s="153" t="s">
        <v>127</v>
      </c>
      <c r="C167" s="7" t="s">
        <v>45</v>
      </c>
      <c r="D167" s="49">
        <f>6200*2</f>
        <v>12400</v>
      </c>
      <c r="E167" s="40"/>
      <c r="F167" s="40"/>
      <c r="G167" s="10"/>
      <c r="H167" s="40"/>
      <c r="I167" s="40"/>
      <c r="J167" s="36"/>
      <c r="K167" s="36"/>
      <c r="L167" s="36"/>
      <c r="M167" s="42"/>
    </row>
    <row r="168" spans="1:13" ht="22.5">
      <c r="A168" s="37">
        <v>5</v>
      </c>
      <c r="B168" s="153" t="s">
        <v>128</v>
      </c>
      <c r="C168" s="7" t="s">
        <v>45</v>
      </c>
      <c r="D168" s="49">
        <f>3*2</f>
        <v>6</v>
      </c>
      <c r="E168" s="40"/>
      <c r="F168" s="40"/>
      <c r="G168" s="10"/>
      <c r="H168" s="40"/>
      <c r="I168" s="40"/>
      <c r="J168" s="36"/>
      <c r="K168" s="36"/>
      <c r="L168" s="36"/>
      <c r="M168" s="42"/>
    </row>
    <row r="169" spans="1:13">
      <c r="A169" s="37">
        <v>6</v>
      </c>
      <c r="B169" s="153" t="s">
        <v>129</v>
      </c>
      <c r="C169" s="7" t="s">
        <v>45</v>
      </c>
      <c r="D169" s="49">
        <f>5*2</f>
        <v>10</v>
      </c>
      <c r="E169" s="40"/>
      <c r="F169" s="40"/>
      <c r="G169" s="10"/>
      <c r="H169" s="40"/>
      <c r="I169" s="40"/>
      <c r="J169" s="36"/>
      <c r="K169" s="36"/>
      <c r="L169" s="36"/>
      <c r="M169" s="42"/>
    </row>
    <row r="170" spans="1:13">
      <c r="A170" s="37">
        <v>7</v>
      </c>
      <c r="B170" s="153" t="s">
        <v>130</v>
      </c>
      <c r="C170" s="7" t="s">
        <v>45</v>
      </c>
      <c r="D170" s="49">
        <f>15*2</f>
        <v>30</v>
      </c>
      <c r="E170" s="40"/>
      <c r="F170" s="40"/>
      <c r="G170" s="10"/>
      <c r="H170" s="40"/>
      <c r="I170" s="40"/>
      <c r="J170" s="36"/>
      <c r="K170" s="36"/>
      <c r="L170" s="36"/>
      <c r="M170" s="42"/>
    </row>
    <row r="171" spans="1:13">
      <c r="A171" s="37">
        <v>8</v>
      </c>
      <c r="B171" s="153" t="s">
        <v>243</v>
      </c>
      <c r="C171" s="7" t="s">
        <v>45</v>
      </c>
      <c r="D171" s="49">
        <f>2*2</f>
        <v>4</v>
      </c>
      <c r="E171" s="40"/>
      <c r="F171" s="40"/>
      <c r="G171" s="10"/>
      <c r="H171" s="40"/>
      <c r="I171" s="40"/>
      <c r="J171" s="36"/>
      <c r="K171" s="36"/>
      <c r="L171" s="36"/>
      <c r="M171" s="42"/>
    </row>
    <row r="172" spans="1:13" ht="22.5">
      <c r="A172" s="37">
        <v>9</v>
      </c>
      <c r="B172" s="153" t="s">
        <v>244</v>
      </c>
      <c r="C172" s="7" t="s">
        <v>45</v>
      </c>
      <c r="D172" s="49">
        <f>500*2</f>
        <v>1000</v>
      </c>
      <c r="E172" s="40"/>
      <c r="F172" s="40"/>
      <c r="G172" s="10"/>
      <c r="H172" s="40"/>
      <c r="I172" s="40"/>
      <c r="J172" s="36"/>
      <c r="K172" s="36"/>
      <c r="L172" s="36"/>
      <c r="M172" s="42"/>
    </row>
    <row r="173" spans="1:13" ht="22.5">
      <c r="A173" s="37">
        <v>10</v>
      </c>
      <c r="B173" s="153" t="s">
        <v>131</v>
      </c>
      <c r="C173" s="7" t="s">
        <v>45</v>
      </c>
      <c r="D173" s="49">
        <f>8000*2</f>
        <v>16000</v>
      </c>
      <c r="E173" s="40"/>
      <c r="F173" s="40"/>
      <c r="G173" s="10"/>
      <c r="H173" s="40"/>
      <c r="I173" s="40"/>
      <c r="J173" s="36"/>
      <c r="K173" s="36"/>
      <c r="L173" s="36"/>
      <c r="M173" s="42"/>
    </row>
    <row r="174" spans="1:13">
      <c r="A174" s="47"/>
      <c r="B174" s="181" t="s">
        <v>132</v>
      </c>
      <c r="C174" s="14"/>
      <c r="D174" s="14"/>
      <c r="E174" s="14"/>
      <c r="F174" s="40">
        <f>SUM(F164:F173)</f>
        <v>0</v>
      </c>
      <c r="G174" s="65"/>
      <c r="H174" s="40">
        <f>SUM(H164:H173)</f>
        <v>0</v>
      </c>
      <c r="I174" s="40">
        <f>SUM(I164:I173)</f>
        <v>0</v>
      </c>
      <c r="J174" s="14"/>
      <c r="K174" s="14"/>
      <c r="L174" s="14"/>
      <c r="M174" s="42"/>
    </row>
    <row r="175" spans="1:13">
      <c r="A175" s="226" t="s">
        <v>133</v>
      </c>
      <c r="B175" s="226"/>
      <c r="C175" s="226"/>
      <c r="D175" s="226"/>
      <c r="E175" s="226"/>
      <c r="F175" s="226"/>
      <c r="G175" s="226"/>
      <c r="H175" s="226"/>
      <c r="I175" s="226"/>
      <c r="J175" s="226"/>
      <c r="K175" s="226"/>
      <c r="L175" s="226"/>
      <c r="M175" s="42"/>
    </row>
    <row r="177" spans="1:16" s="68" customFormat="1" ht="23.25" customHeight="1">
      <c r="A177" s="218" t="s">
        <v>134</v>
      </c>
      <c r="B177" s="218"/>
      <c r="C177" s="218"/>
      <c r="D177" s="218"/>
      <c r="E177" s="218"/>
      <c r="F177" s="218"/>
      <c r="G177" s="218"/>
      <c r="H177" s="218"/>
      <c r="I177" s="218"/>
      <c r="J177" s="218"/>
      <c r="K177" s="218"/>
      <c r="L177" s="218"/>
      <c r="M177" s="218"/>
    </row>
    <row r="178" spans="1:16" s="59" customFormat="1" ht="38.25" customHeight="1">
      <c r="A178" s="220" t="s">
        <v>135</v>
      </c>
      <c r="B178" s="220"/>
      <c r="C178" s="220"/>
      <c r="D178" s="220"/>
      <c r="E178" s="220"/>
      <c r="F178" s="220"/>
      <c r="G178" s="220"/>
      <c r="H178" s="220"/>
      <c r="I178" s="220"/>
      <c r="J178" s="220"/>
      <c r="K178" s="220"/>
      <c r="L178" s="220"/>
      <c r="M178" s="220"/>
    </row>
    <row r="179" spans="1:16" s="59" customFormat="1" ht="48" customHeight="1">
      <c r="A179" s="220" t="s">
        <v>136</v>
      </c>
      <c r="B179" s="220"/>
      <c r="C179" s="220"/>
      <c r="D179" s="220"/>
      <c r="E179" s="220"/>
      <c r="F179" s="220"/>
      <c r="G179" s="220"/>
      <c r="H179" s="220"/>
      <c r="I179" s="220"/>
      <c r="J179" s="220"/>
      <c r="K179" s="220"/>
      <c r="L179" s="220"/>
      <c r="M179" s="220"/>
    </row>
    <row r="180" spans="1:16" s="59" customFormat="1" ht="34.5" customHeight="1">
      <c r="A180" s="220" t="s">
        <v>137</v>
      </c>
      <c r="B180" s="220"/>
      <c r="C180" s="220"/>
      <c r="D180" s="220"/>
      <c r="E180" s="220"/>
      <c r="F180" s="220"/>
      <c r="G180" s="220"/>
      <c r="H180" s="220"/>
      <c r="I180" s="220"/>
      <c r="J180" s="220"/>
      <c r="K180" s="220"/>
      <c r="L180" s="220"/>
      <c r="M180" s="220"/>
    </row>
    <row r="181" spans="1:16" s="59" customFormat="1" ht="34.5" customHeight="1">
      <c r="A181" s="220" t="s">
        <v>138</v>
      </c>
      <c r="B181" s="220"/>
      <c r="C181" s="220"/>
      <c r="D181" s="220"/>
      <c r="E181" s="220"/>
      <c r="F181" s="220"/>
      <c r="G181" s="220"/>
      <c r="H181" s="220"/>
      <c r="I181" s="220"/>
      <c r="J181" s="220"/>
      <c r="K181" s="220"/>
      <c r="L181" s="220"/>
      <c r="M181" s="220"/>
    </row>
    <row r="182" spans="1:16" s="59" customFormat="1" ht="16.5" customHeight="1">
      <c r="A182" s="220" t="s">
        <v>139</v>
      </c>
      <c r="B182" s="220"/>
      <c r="C182" s="220"/>
      <c r="D182" s="220"/>
      <c r="E182" s="220"/>
      <c r="F182" s="220"/>
      <c r="G182" s="220"/>
      <c r="H182" s="220"/>
      <c r="I182" s="220"/>
      <c r="J182" s="220"/>
      <c r="K182" s="220"/>
      <c r="L182" s="220"/>
      <c r="M182" s="220"/>
    </row>
    <row r="183" spans="1:16" s="59" customFormat="1" ht="35.25" customHeight="1">
      <c r="A183" s="220" t="s">
        <v>140</v>
      </c>
      <c r="B183" s="220"/>
      <c r="C183" s="220"/>
      <c r="D183" s="220"/>
      <c r="E183" s="220"/>
      <c r="F183" s="220"/>
      <c r="G183" s="220"/>
      <c r="H183" s="220"/>
      <c r="I183" s="220"/>
      <c r="J183" s="220"/>
      <c r="K183" s="220"/>
      <c r="L183" s="220"/>
      <c r="M183" s="220"/>
    </row>
    <row r="184" spans="1:16" s="68" customFormat="1" ht="26.25" customHeight="1">
      <c r="A184" s="221" t="s">
        <v>141</v>
      </c>
      <c r="B184" s="221"/>
      <c r="C184" s="221"/>
      <c r="D184" s="221"/>
      <c r="E184" s="221"/>
      <c r="F184" s="221"/>
      <c r="G184" s="221"/>
      <c r="H184" s="221"/>
      <c r="I184" s="221"/>
      <c r="J184" s="221"/>
      <c r="K184" s="221"/>
      <c r="L184" s="221"/>
      <c r="M184" s="221"/>
    </row>
    <row r="186" spans="1:16">
      <c r="B186" s="222" t="s">
        <v>142</v>
      </c>
      <c r="C186" s="222"/>
      <c r="D186" s="222"/>
      <c r="E186" s="222"/>
      <c r="F186" s="222"/>
      <c r="G186" s="222"/>
      <c r="H186" s="222"/>
      <c r="I186" s="222"/>
      <c r="J186" s="222"/>
      <c r="K186" s="222"/>
      <c r="L186" s="222"/>
      <c r="M186" s="222"/>
    </row>
    <row r="187" spans="1:16" ht="48">
      <c r="A187" s="4" t="s">
        <v>1</v>
      </c>
      <c r="B187" s="162" t="s">
        <v>2</v>
      </c>
      <c r="C187" s="4" t="s">
        <v>3</v>
      </c>
      <c r="D187" s="4" t="s">
        <v>4</v>
      </c>
      <c r="E187" s="4" t="s">
        <v>5</v>
      </c>
      <c r="F187" s="4" t="s">
        <v>6</v>
      </c>
      <c r="G187" s="4" t="s">
        <v>7</v>
      </c>
      <c r="H187" s="4" t="s">
        <v>8</v>
      </c>
      <c r="I187" s="4" t="s">
        <v>9</v>
      </c>
      <c r="J187" s="158" t="s">
        <v>10</v>
      </c>
      <c r="K187" s="4" t="s">
        <v>11</v>
      </c>
      <c r="L187" s="4" t="s">
        <v>12</v>
      </c>
      <c r="M187" s="4" t="s">
        <v>20</v>
      </c>
    </row>
    <row r="188" spans="1:16">
      <c r="A188" s="5">
        <v>1</v>
      </c>
      <c r="B188" s="163">
        <v>2</v>
      </c>
      <c r="C188" s="5">
        <v>3</v>
      </c>
      <c r="D188" s="5">
        <v>4</v>
      </c>
      <c r="E188" s="5">
        <v>5</v>
      </c>
      <c r="F188" s="5">
        <v>6</v>
      </c>
      <c r="G188" s="5">
        <v>7</v>
      </c>
      <c r="H188" s="5">
        <v>8</v>
      </c>
      <c r="I188" s="5">
        <v>9</v>
      </c>
      <c r="J188" s="5">
        <v>10</v>
      </c>
      <c r="K188" s="5">
        <v>11</v>
      </c>
      <c r="L188" s="5">
        <v>12</v>
      </c>
      <c r="M188" s="5">
        <v>13</v>
      </c>
    </row>
    <row r="189" spans="1:16" ht="202.5" customHeight="1">
      <c r="A189" s="69" t="s">
        <v>143</v>
      </c>
      <c r="B189" s="192" t="s">
        <v>233</v>
      </c>
      <c r="C189" s="70" t="s">
        <v>15</v>
      </c>
      <c r="D189" s="71">
        <f>36000*2</f>
        <v>72000</v>
      </c>
      <c r="E189" s="72"/>
      <c r="F189" s="73"/>
      <c r="G189" s="74"/>
      <c r="H189" s="73"/>
      <c r="I189" s="73"/>
      <c r="J189" s="70"/>
      <c r="K189" s="75"/>
      <c r="L189" s="75"/>
      <c r="M189" s="75"/>
    </row>
    <row r="190" spans="1:16" ht="206.25" customHeight="1">
      <c r="A190" s="69" t="s">
        <v>144</v>
      </c>
      <c r="B190" s="192" t="s">
        <v>234</v>
      </c>
      <c r="C190" s="70" t="s">
        <v>15</v>
      </c>
      <c r="D190" s="71">
        <f>10000*2</f>
        <v>20000</v>
      </c>
      <c r="E190" s="72"/>
      <c r="F190" s="73"/>
      <c r="G190" s="74"/>
      <c r="H190" s="73"/>
      <c r="I190" s="73"/>
      <c r="J190" s="70"/>
      <c r="K190" s="75"/>
      <c r="L190" s="75"/>
      <c r="M190" s="75"/>
    </row>
    <row r="191" spans="1:16" ht="85.5" customHeight="1">
      <c r="A191" s="69" t="s">
        <v>145</v>
      </c>
      <c r="B191" s="192" t="s">
        <v>146</v>
      </c>
      <c r="C191" s="70" t="s">
        <v>15</v>
      </c>
      <c r="D191" s="76">
        <f>10*2</f>
        <v>20</v>
      </c>
      <c r="E191" s="72"/>
      <c r="F191" s="73"/>
      <c r="G191" s="74"/>
      <c r="H191" s="73"/>
      <c r="I191" s="73"/>
      <c r="J191" s="70"/>
      <c r="K191" s="75"/>
      <c r="L191" s="75"/>
      <c r="M191" s="75"/>
    </row>
    <row r="192" spans="1:16" ht="155.25" customHeight="1">
      <c r="A192" s="69" t="s">
        <v>147</v>
      </c>
      <c r="B192" s="192" t="s">
        <v>148</v>
      </c>
      <c r="C192" s="70" t="s">
        <v>15</v>
      </c>
      <c r="D192" s="71">
        <f>35000*2</f>
        <v>70000</v>
      </c>
      <c r="E192" s="72"/>
      <c r="F192" s="73"/>
      <c r="G192" s="74"/>
      <c r="H192" s="73"/>
      <c r="I192" s="73"/>
      <c r="J192" s="70"/>
      <c r="K192" s="75"/>
      <c r="L192" s="77"/>
      <c r="M192" s="77"/>
      <c r="N192" s="78"/>
      <c r="O192" s="78"/>
      <c r="P192" s="78"/>
    </row>
    <row r="193" spans="1:82" ht="38.25" customHeight="1">
      <c r="A193" s="69" t="s">
        <v>149</v>
      </c>
      <c r="B193" s="192" t="s">
        <v>150</v>
      </c>
      <c r="C193" s="70" t="s">
        <v>15</v>
      </c>
      <c r="D193" s="71">
        <f>1120*2</f>
        <v>2240</v>
      </c>
      <c r="E193" s="72"/>
      <c r="F193" s="73"/>
      <c r="G193" s="74"/>
      <c r="H193" s="73"/>
      <c r="I193" s="73"/>
      <c r="J193" s="70"/>
      <c r="K193" s="75"/>
      <c r="L193" s="75"/>
      <c r="M193" s="75"/>
    </row>
    <row r="194" spans="1:82" ht="50.65" customHeight="1">
      <c r="A194" s="69" t="s">
        <v>151</v>
      </c>
      <c r="B194" s="193" t="s">
        <v>152</v>
      </c>
      <c r="C194" s="70" t="s">
        <v>15</v>
      </c>
      <c r="D194" s="71">
        <f>50*2</f>
        <v>100</v>
      </c>
      <c r="E194" s="72"/>
      <c r="F194" s="73"/>
      <c r="G194" s="74"/>
      <c r="H194" s="73"/>
      <c r="I194" s="73"/>
      <c r="J194" s="70"/>
      <c r="K194" s="75"/>
      <c r="L194" s="75"/>
      <c r="M194" s="75"/>
    </row>
    <row r="195" spans="1:82">
      <c r="A195" s="13"/>
      <c r="B195" s="165" t="s">
        <v>153</v>
      </c>
      <c r="C195" s="31"/>
      <c r="D195" s="31"/>
      <c r="E195" s="31"/>
      <c r="F195" s="9">
        <f>SUM(F189:F194)</f>
        <v>0</v>
      </c>
      <c r="G195" s="31"/>
      <c r="H195" s="9">
        <f>SUM(H189:H194)</f>
        <v>0</v>
      </c>
      <c r="I195" s="9">
        <f>SUM(I189:I194)</f>
        <v>0</v>
      </c>
      <c r="J195" s="31"/>
      <c r="K195" s="31"/>
      <c r="L195" s="31"/>
      <c r="M195" s="11"/>
    </row>
    <row r="196" spans="1:82">
      <c r="A196" s="209" t="s">
        <v>154</v>
      </c>
      <c r="B196" s="209"/>
      <c r="C196" s="209"/>
      <c r="D196" s="209"/>
      <c r="E196" s="209"/>
      <c r="F196" s="209"/>
      <c r="G196" s="209"/>
      <c r="H196" s="209"/>
      <c r="I196" s="209"/>
      <c r="J196" s="209"/>
      <c r="K196" s="209"/>
      <c r="L196" s="209"/>
      <c r="M196" s="11"/>
    </row>
    <row r="197" spans="1:82">
      <c r="A197" s="79" t="s">
        <v>155</v>
      </c>
      <c r="B197" s="194"/>
      <c r="C197" s="80"/>
      <c r="D197" s="80"/>
      <c r="E197" s="80"/>
      <c r="F197" s="80"/>
      <c r="G197" s="81"/>
      <c r="H197" s="82"/>
      <c r="I197" s="82"/>
      <c r="J197" s="83"/>
      <c r="K197" s="83"/>
      <c r="L197" s="83"/>
      <c r="M197" s="83"/>
    </row>
    <row r="198" spans="1:82" s="84" customFormat="1" ht="37.5" customHeight="1">
      <c r="A198" s="223" t="s">
        <v>227</v>
      </c>
      <c r="B198" s="223"/>
      <c r="C198" s="223"/>
      <c r="D198" s="223"/>
      <c r="E198" s="223"/>
      <c r="F198" s="223"/>
      <c r="G198" s="223"/>
      <c r="H198" s="223"/>
      <c r="I198" s="223"/>
      <c r="J198" s="223"/>
      <c r="K198" s="223"/>
      <c r="L198" s="223"/>
      <c r="M198" s="223"/>
    </row>
    <row r="200" spans="1:82" s="88" customFormat="1" ht="15.6" customHeight="1">
      <c r="A200" s="85"/>
      <c r="B200" s="224" t="s">
        <v>156</v>
      </c>
      <c r="C200" s="224"/>
      <c r="D200" s="224"/>
      <c r="E200" s="224"/>
      <c r="F200" s="224"/>
      <c r="G200" s="224"/>
      <c r="H200" s="224"/>
      <c r="I200" s="224"/>
      <c r="J200" s="224"/>
      <c r="K200" s="224"/>
      <c r="L200" s="224"/>
      <c r="M200" s="224"/>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7"/>
    </row>
    <row r="201" spans="1:82" ht="48">
      <c r="A201" s="4" t="s">
        <v>1</v>
      </c>
      <c r="B201" s="162" t="s">
        <v>2</v>
      </c>
      <c r="C201" s="4" t="s">
        <v>3</v>
      </c>
      <c r="D201" s="4" t="s">
        <v>4</v>
      </c>
      <c r="E201" s="4" t="s">
        <v>5</v>
      </c>
      <c r="F201" s="4" t="s">
        <v>6</v>
      </c>
      <c r="G201" s="4" t="s">
        <v>7</v>
      </c>
      <c r="H201" s="4" t="s">
        <v>8</v>
      </c>
      <c r="I201" s="4" t="s">
        <v>9</v>
      </c>
      <c r="J201" s="158" t="s">
        <v>10</v>
      </c>
      <c r="K201" s="4" t="s">
        <v>11</v>
      </c>
      <c r="L201" s="4" t="s">
        <v>12</v>
      </c>
      <c r="M201" s="4" t="s">
        <v>20</v>
      </c>
    </row>
    <row r="202" spans="1:82">
      <c r="A202" s="5">
        <v>1</v>
      </c>
      <c r="B202" s="163">
        <v>2</v>
      </c>
      <c r="C202" s="5">
        <v>3</v>
      </c>
      <c r="D202" s="5">
        <v>4</v>
      </c>
      <c r="E202" s="5">
        <v>5</v>
      </c>
      <c r="F202" s="5" t="s">
        <v>230</v>
      </c>
      <c r="G202" s="5">
        <v>7</v>
      </c>
      <c r="H202" s="5" t="s">
        <v>232</v>
      </c>
      <c r="I202" s="5" t="s">
        <v>231</v>
      </c>
      <c r="J202" s="5">
        <v>10</v>
      </c>
      <c r="K202" s="5">
        <v>11</v>
      </c>
      <c r="L202" s="5">
        <v>12</v>
      </c>
      <c r="M202" s="5">
        <v>13</v>
      </c>
    </row>
    <row r="203" spans="1:82" s="97" customFormat="1" ht="146.25" customHeight="1">
      <c r="A203" s="89">
        <v>1</v>
      </c>
      <c r="B203" s="195" t="s">
        <v>245</v>
      </c>
      <c r="C203" s="90" t="s">
        <v>223</v>
      </c>
      <c r="D203" s="91">
        <v>250</v>
      </c>
      <c r="E203" s="92"/>
      <c r="F203" s="73"/>
      <c r="G203" s="74"/>
      <c r="H203" s="73"/>
      <c r="I203" s="73"/>
      <c r="J203" s="93"/>
      <c r="K203" s="90"/>
      <c r="L203" s="75"/>
      <c r="M203" s="94"/>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c r="BN203" s="95"/>
      <c r="BO203" s="95"/>
      <c r="BP203" s="95"/>
      <c r="BQ203" s="95"/>
      <c r="BR203" s="95"/>
      <c r="BS203" s="95"/>
      <c r="BT203" s="95"/>
      <c r="BU203" s="95"/>
      <c r="BV203" s="95"/>
      <c r="BW203" s="95"/>
      <c r="BX203" s="95"/>
      <c r="BY203" s="95"/>
      <c r="BZ203" s="95"/>
      <c r="CA203" s="95"/>
      <c r="CB203" s="95"/>
      <c r="CC203" s="95"/>
      <c r="CD203" s="96"/>
    </row>
    <row r="204" spans="1:82" s="104" customFormat="1" ht="77.25" customHeight="1">
      <c r="A204" s="89">
        <v>2</v>
      </c>
      <c r="B204" s="195" t="s">
        <v>246</v>
      </c>
      <c r="C204" s="98" t="s">
        <v>15</v>
      </c>
      <c r="D204" s="99">
        <v>100</v>
      </c>
      <c r="E204" s="100"/>
      <c r="F204" s="73"/>
      <c r="G204" s="74"/>
      <c r="H204" s="73"/>
      <c r="I204" s="73"/>
      <c r="J204" s="93"/>
      <c r="K204" s="98"/>
      <c r="L204" s="75"/>
      <c r="M204" s="101"/>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3"/>
    </row>
    <row r="205" spans="1:82" s="112" customFormat="1" ht="57.4" customHeight="1">
      <c r="A205" s="89">
        <v>3</v>
      </c>
      <c r="B205" s="196" t="s">
        <v>247</v>
      </c>
      <c r="C205" s="105" t="s">
        <v>15</v>
      </c>
      <c r="D205" s="106">
        <v>1200</v>
      </c>
      <c r="E205" s="107"/>
      <c r="F205" s="73"/>
      <c r="G205" s="74"/>
      <c r="H205" s="73"/>
      <c r="I205" s="73"/>
      <c r="J205" s="93"/>
      <c r="K205" s="108"/>
      <c r="L205" s="75"/>
      <c r="M205" s="109"/>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0"/>
      <c r="AY205" s="110"/>
      <c r="AZ205" s="110"/>
      <c r="BA205" s="110"/>
      <c r="BB205" s="110"/>
      <c r="BC205" s="110"/>
      <c r="BD205" s="110"/>
      <c r="BE205" s="110"/>
      <c r="BF205" s="110"/>
      <c r="BG205" s="110"/>
      <c r="BH205" s="110"/>
      <c r="BI205" s="110"/>
      <c r="BJ205" s="110"/>
      <c r="BK205" s="110"/>
      <c r="BL205" s="110"/>
      <c r="BM205" s="110"/>
      <c r="BN205" s="110"/>
      <c r="BO205" s="110"/>
      <c r="BP205" s="110"/>
      <c r="BQ205" s="110"/>
      <c r="BR205" s="110"/>
      <c r="BS205" s="110"/>
      <c r="BT205" s="110"/>
      <c r="BU205" s="110"/>
      <c r="BV205" s="110"/>
      <c r="BW205" s="110"/>
      <c r="BX205" s="110"/>
      <c r="BY205" s="110"/>
      <c r="BZ205" s="110"/>
      <c r="CA205" s="110"/>
      <c r="CB205" s="110"/>
      <c r="CC205" s="110"/>
      <c r="CD205" s="111"/>
    </row>
    <row r="206" spans="1:82" s="116" customFormat="1" ht="77.25" customHeight="1">
      <c r="A206" s="89">
        <v>4</v>
      </c>
      <c r="B206" s="197" t="s">
        <v>252</v>
      </c>
      <c r="C206" s="113" t="s">
        <v>15</v>
      </c>
      <c r="D206" s="106">
        <v>650</v>
      </c>
      <c r="E206" s="107"/>
      <c r="F206" s="73"/>
      <c r="G206" s="74"/>
      <c r="H206" s="73"/>
      <c r="I206" s="73"/>
      <c r="J206" s="93"/>
      <c r="K206" s="113"/>
      <c r="L206" s="108"/>
      <c r="M206" s="75"/>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c r="AU206" s="114"/>
      <c r="AV206" s="114"/>
      <c r="AW206" s="114"/>
      <c r="AX206" s="114"/>
      <c r="AY206" s="114"/>
      <c r="AZ206" s="114"/>
      <c r="BA206" s="114"/>
      <c r="BB206" s="114"/>
      <c r="BC206" s="114"/>
      <c r="BD206" s="114"/>
      <c r="BE206" s="114"/>
      <c r="BF206" s="114"/>
      <c r="BG206" s="114"/>
      <c r="BH206" s="114"/>
      <c r="BI206" s="114"/>
      <c r="BJ206" s="114"/>
      <c r="BK206" s="114"/>
      <c r="BL206" s="114"/>
      <c r="BM206" s="114"/>
      <c r="BN206" s="114"/>
      <c r="BO206" s="114"/>
      <c r="BP206" s="114"/>
      <c r="BQ206" s="114"/>
      <c r="BR206" s="114"/>
      <c r="BS206" s="114"/>
      <c r="BT206" s="114"/>
      <c r="BU206" s="114"/>
      <c r="BV206" s="114"/>
      <c r="BW206" s="114"/>
      <c r="BX206" s="114"/>
      <c r="BY206" s="114"/>
      <c r="BZ206" s="114"/>
      <c r="CA206" s="114"/>
      <c r="CB206" s="114"/>
      <c r="CC206" s="114"/>
      <c r="CD206" s="115"/>
    </row>
    <row r="207" spans="1:82" s="116" customFormat="1" ht="67.349999999999994" customHeight="1">
      <c r="A207" s="89">
        <v>5</v>
      </c>
      <c r="B207" s="197" t="s">
        <v>248</v>
      </c>
      <c r="C207" s="113" t="s">
        <v>15</v>
      </c>
      <c r="D207" s="106">
        <v>650</v>
      </c>
      <c r="E207" s="107"/>
      <c r="F207" s="73"/>
      <c r="G207" s="74"/>
      <c r="H207" s="73"/>
      <c r="I207" s="73"/>
      <c r="J207" s="93"/>
      <c r="K207" s="113"/>
      <c r="L207" s="108"/>
      <c r="M207" s="75"/>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c r="AV207" s="114"/>
      <c r="AW207" s="114"/>
      <c r="AX207" s="114"/>
      <c r="AY207" s="114"/>
      <c r="AZ207" s="114"/>
      <c r="BA207" s="114"/>
      <c r="BB207" s="114"/>
      <c r="BC207" s="114"/>
      <c r="BD207" s="114"/>
      <c r="BE207" s="114"/>
      <c r="BF207" s="114"/>
      <c r="BG207" s="114"/>
      <c r="BH207" s="114"/>
      <c r="BI207" s="114"/>
      <c r="BJ207" s="114"/>
      <c r="BK207" s="114"/>
      <c r="BL207" s="114"/>
      <c r="BM207" s="114"/>
      <c r="BN207" s="114"/>
      <c r="BO207" s="114"/>
      <c r="BP207" s="114"/>
      <c r="BQ207" s="114"/>
      <c r="BR207" s="114"/>
      <c r="BS207" s="114"/>
      <c r="BT207" s="114"/>
      <c r="BU207" s="114"/>
      <c r="BV207" s="114"/>
      <c r="BW207" s="114"/>
      <c r="BX207" s="114"/>
      <c r="BY207" s="114"/>
      <c r="BZ207" s="114"/>
      <c r="CA207" s="114"/>
      <c r="CB207" s="114"/>
      <c r="CC207" s="114"/>
      <c r="CD207" s="115"/>
    </row>
    <row r="208" spans="1:82">
      <c r="A208" s="13"/>
      <c r="B208" s="165" t="s">
        <v>157</v>
      </c>
      <c r="C208" s="31"/>
      <c r="D208" s="31"/>
      <c r="E208" s="31"/>
      <c r="F208" s="9">
        <f>SUM(F203:F207)</f>
        <v>0</v>
      </c>
      <c r="G208" s="31"/>
      <c r="H208" s="9">
        <f>SUM(H203:H207)</f>
        <v>0</v>
      </c>
      <c r="I208" s="9">
        <f>SUM(I203:I207)</f>
        <v>0</v>
      </c>
      <c r="J208" s="31"/>
      <c r="K208" s="31"/>
      <c r="L208" s="31"/>
      <c r="M208" s="11"/>
    </row>
    <row r="209" spans="1:13">
      <c r="A209" s="209" t="s">
        <v>158</v>
      </c>
      <c r="B209" s="209"/>
      <c r="C209" s="209"/>
      <c r="D209" s="209"/>
      <c r="E209" s="209"/>
      <c r="F209" s="209"/>
      <c r="G209" s="209"/>
      <c r="H209" s="209"/>
      <c r="I209" s="209"/>
      <c r="J209" s="209"/>
      <c r="K209" s="209"/>
      <c r="L209" s="209"/>
      <c r="M209" s="11"/>
    </row>
    <row r="210" spans="1:13" ht="22.35" customHeight="1">
      <c r="A210" s="117"/>
      <c r="B210" s="198"/>
      <c r="C210" s="118"/>
      <c r="D210" s="118"/>
      <c r="E210" s="118"/>
      <c r="F210" s="118"/>
      <c r="G210" s="118"/>
      <c r="H210" s="118"/>
      <c r="I210" s="118"/>
    </row>
    <row r="211" spans="1:13">
      <c r="B211" s="199" t="s">
        <v>159</v>
      </c>
    </row>
    <row r="212" spans="1:13" ht="48">
      <c r="A212" s="4" t="s">
        <v>1</v>
      </c>
      <c r="B212" s="162" t="s">
        <v>2</v>
      </c>
      <c r="C212" s="4" t="s">
        <v>3</v>
      </c>
      <c r="D212" s="4" t="s">
        <v>4</v>
      </c>
      <c r="E212" s="4" t="s">
        <v>5</v>
      </c>
      <c r="F212" s="4" t="s">
        <v>6</v>
      </c>
      <c r="G212" s="4" t="s">
        <v>7</v>
      </c>
      <c r="H212" s="4" t="s">
        <v>8</v>
      </c>
      <c r="I212" s="4" t="s">
        <v>9</v>
      </c>
      <c r="J212" s="158" t="s">
        <v>10</v>
      </c>
      <c r="K212" s="4" t="s">
        <v>11</v>
      </c>
      <c r="L212" s="4" t="s">
        <v>12</v>
      </c>
      <c r="M212" s="4" t="s">
        <v>20</v>
      </c>
    </row>
    <row r="213" spans="1:13">
      <c r="A213" s="5">
        <v>1</v>
      </c>
      <c r="B213" s="163">
        <v>2</v>
      </c>
      <c r="C213" s="5">
        <v>3</v>
      </c>
      <c r="D213" s="5">
        <v>4</v>
      </c>
      <c r="E213" s="5">
        <v>5</v>
      </c>
      <c r="F213" s="5" t="s">
        <v>230</v>
      </c>
      <c r="G213" s="5">
        <v>7</v>
      </c>
      <c r="H213" s="5" t="s">
        <v>232</v>
      </c>
      <c r="I213" s="5" t="s">
        <v>231</v>
      </c>
      <c r="J213" s="5">
        <v>10</v>
      </c>
      <c r="K213" s="5">
        <v>11</v>
      </c>
      <c r="L213" s="5">
        <v>12</v>
      </c>
      <c r="M213" s="5">
        <v>13</v>
      </c>
    </row>
    <row r="214" spans="1:13" ht="50.25" customHeight="1">
      <c r="A214" s="6">
        <v>1</v>
      </c>
      <c r="B214" s="200" t="s">
        <v>160</v>
      </c>
      <c r="C214" s="6" t="s">
        <v>15</v>
      </c>
      <c r="D214" s="155">
        <v>200</v>
      </c>
      <c r="E214" s="5"/>
      <c r="F214" s="107"/>
      <c r="G214" s="120"/>
      <c r="H214" s="9"/>
      <c r="I214" s="9"/>
      <c r="J214" s="5"/>
      <c r="K214" s="5"/>
      <c r="L214" s="5"/>
      <c r="M214" s="121"/>
    </row>
    <row r="215" spans="1:13">
      <c r="A215" s="13"/>
      <c r="B215" s="165" t="s">
        <v>161</v>
      </c>
      <c r="C215" s="31"/>
      <c r="D215" s="31"/>
      <c r="E215" s="31"/>
      <c r="F215" s="9">
        <f>F214</f>
        <v>0</v>
      </c>
      <c r="G215" s="31"/>
      <c r="H215" s="9">
        <f>H214</f>
        <v>0</v>
      </c>
      <c r="I215" s="9">
        <f>I214</f>
        <v>0</v>
      </c>
      <c r="J215" s="31"/>
      <c r="K215" s="31"/>
      <c r="L215" s="31"/>
      <c r="M215" s="122"/>
    </row>
    <row r="216" spans="1:13">
      <c r="A216" s="209" t="s">
        <v>162</v>
      </c>
      <c r="B216" s="209"/>
      <c r="C216" s="209"/>
      <c r="D216" s="209"/>
      <c r="E216" s="209"/>
      <c r="F216" s="209"/>
      <c r="G216" s="209"/>
      <c r="H216" s="209"/>
      <c r="I216" s="209"/>
      <c r="J216" s="209"/>
      <c r="K216" s="209"/>
      <c r="L216" s="209"/>
      <c r="M216" s="16"/>
    </row>
    <row r="217" spans="1:13" ht="37.5" customHeight="1">
      <c r="A217" s="117"/>
      <c r="B217" s="198"/>
      <c r="C217" s="118"/>
      <c r="D217" s="118"/>
      <c r="E217" s="118"/>
      <c r="F217" s="118"/>
      <c r="G217" s="118"/>
      <c r="H217" s="118"/>
      <c r="I217" s="118"/>
    </row>
    <row r="218" spans="1:13">
      <c r="B218" s="199" t="s">
        <v>163</v>
      </c>
    </row>
    <row r="219" spans="1:13" ht="48">
      <c r="A219" s="4" t="s">
        <v>1</v>
      </c>
      <c r="B219" s="162" t="s">
        <v>2</v>
      </c>
      <c r="C219" s="4" t="s">
        <v>3</v>
      </c>
      <c r="D219" s="4" t="s">
        <v>4</v>
      </c>
      <c r="E219" s="4" t="s">
        <v>5</v>
      </c>
      <c r="F219" s="4" t="s">
        <v>6</v>
      </c>
      <c r="G219" s="4" t="s">
        <v>7</v>
      </c>
      <c r="H219" s="4" t="s">
        <v>8</v>
      </c>
      <c r="I219" s="4" t="s">
        <v>9</v>
      </c>
      <c r="J219" s="158" t="s">
        <v>10</v>
      </c>
      <c r="K219" s="4" t="s">
        <v>11</v>
      </c>
      <c r="L219" s="4" t="s">
        <v>12</v>
      </c>
      <c r="M219" s="4" t="s">
        <v>20</v>
      </c>
    </row>
    <row r="220" spans="1:13">
      <c r="A220" s="5">
        <v>1</v>
      </c>
      <c r="B220" s="163">
        <v>2</v>
      </c>
      <c r="C220" s="5">
        <v>3</v>
      </c>
      <c r="D220" s="5">
        <v>4</v>
      </c>
      <c r="E220" s="5">
        <v>5</v>
      </c>
      <c r="F220" s="5" t="s">
        <v>230</v>
      </c>
      <c r="G220" s="5">
        <v>7</v>
      </c>
      <c r="H220" s="5" t="s">
        <v>232</v>
      </c>
      <c r="I220" s="5" t="s">
        <v>231</v>
      </c>
      <c r="J220" s="5">
        <v>10</v>
      </c>
      <c r="K220" s="5">
        <v>11</v>
      </c>
      <c r="L220" s="5">
        <v>12</v>
      </c>
      <c r="M220" s="5">
        <v>13</v>
      </c>
    </row>
    <row r="221" spans="1:13" ht="50.25" customHeight="1">
      <c r="A221" s="6">
        <v>1</v>
      </c>
      <c r="B221" s="200" t="s">
        <v>164</v>
      </c>
      <c r="C221" s="6" t="s">
        <v>45</v>
      </c>
      <c r="D221" s="155">
        <v>800</v>
      </c>
      <c r="E221" s="123"/>
      <c r="F221" s="124"/>
      <c r="G221" s="125"/>
      <c r="H221" s="124"/>
      <c r="I221" s="124"/>
      <c r="J221" s="5"/>
      <c r="K221" s="5"/>
      <c r="L221" s="5"/>
      <c r="M221" s="11"/>
    </row>
    <row r="222" spans="1:13">
      <c r="A222" s="13"/>
      <c r="B222" s="165" t="s">
        <v>165</v>
      </c>
      <c r="C222" s="31"/>
      <c r="D222" s="31"/>
      <c r="E222" s="31"/>
      <c r="F222" s="9">
        <f>F221</f>
        <v>0</v>
      </c>
      <c r="G222" s="31"/>
      <c r="H222" s="9">
        <f>H221</f>
        <v>0</v>
      </c>
      <c r="I222" s="9">
        <f>I221</f>
        <v>0</v>
      </c>
      <c r="J222" s="31"/>
      <c r="K222" s="31"/>
      <c r="L222" s="31"/>
      <c r="M222" s="122"/>
    </row>
    <row r="223" spans="1:13">
      <c r="A223" s="209" t="s">
        <v>166</v>
      </c>
      <c r="B223" s="209"/>
      <c r="C223" s="209"/>
      <c r="D223" s="209"/>
      <c r="E223" s="209"/>
      <c r="F223" s="209"/>
      <c r="G223" s="209"/>
      <c r="H223" s="209"/>
      <c r="I223" s="209"/>
      <c r="J223" s="209"/>
      <c r="K223" s="209"/>
      <c r="L223" s="209"/>
      <c r="M223" s="16"/>
    </row>
    <row r="224" spans="1:13" ht="19.350000000000001" customHeight="1">
      <c r="A224" s="117"/>
      <c r="B224" s="198"/>
      <c r="C224" s="118"/>
      <c r="D224" s="118"/>
      <c r="E224" s="118"/>
      <c r="F224" s="118"/>
      <c r="G224" s="118"/>
      <c r="H224" s="118"/>
      <c r="I224" s="118"/>
    </row>
    <row r="225" spans="1:257">
      <c r="B225" s="199" t="s">
        <v>167</v>
      </c>
    </row>
    <row r="226" spans="1:257" ht="48">
      <c r="A226" s="4" t="s">
        <v>1</v>
      </c>
      <c r="B226" s="162" t="s">
        <v>2</v>
      </c>
      <c r="C226" s="4" t="s">
        <v>3</v>
      </c>
      <c r="D226" s="4" t="s">
        <v>4</v>
      </c>
      <c r="E226" s="4" t="s">
        <v>5</v>
      </c>
      <c r="F226" s="4" t="s">
        <v>6</v>
      </c>
      <c r="G226" s="4" t="s">
        <v>7</v>
      </c>
      <c r="H226" s="4" t="s">
        <v>8</v>
      </c>
      <c r="I226" s="4" t="s">
        <v>9</v>
      </c>
      <c r="J226" s="158" t="s">
        <v>10</v>
      </c>
      <c r="K226" s="4" t="s">
        <v>11</v>
      </c>
      <c r="L226" s="4" t="s">
        <v>12</v>
      </c>
      <c r="M226" s="4" t="s">
        <v>20</v>
      </c>
    </row>
    <row r="227" spans="1:257">
      <c r="A227" s="5">
        <v>1</v>
      </c>
      <c r="B227" s="163">
        <v>2</v>
      </c>
      <c r="C227" s="5">
        <v>3</v>
      </c>
      <c r="D227" s="5">
        <v>4</v>
      </c>
      <c r="E227" s="5">
        <v>5</v>
      </c>
      <c r="F227" s="5" t="s">
        <v>230</v>
      </c>
      <c r="G227" s="5">
        <v>7</v>
      </c>
      <c r="H227" s="5" t="s">
        <v>232</v>
      </c>
      <c r="I227" s="5" t="s">
        <v>231</v>
      </c>
      <c r="J227" s="5">
        <v>10</v>
      </c>
      <c r="K227" s="5">
        <v>11</v>
      </c>
      <c r="L227" s="5">
        <v>12</v>
      </c>
      <c r="M227" s="5">
        <v>13</v>
      </c>
    </row>
    <row r="228" spans="1:257" ht="22.5">
      <c r="A228" s="126">
        <v>1</v>
      </c>
      <c r="B228" s="153" t="s">
        <v>168</v>
      </c>
      <c r="C228" s="126" t="s">
        <v>45</v>
      </c>
      <c r="D228" s="127">
        <f>700*2</f>
        <v>1400</v>
      </c>
      <c r="E228" s="123"/>
      <c r="F228" s="124"/>
      <c r="G228" s="125"/>
      <c r="H228" s="124"/>
      <c r="I228" s="124"/>
      <c r="J228" s="128"/>
      <c r="K228" s="128"/>
      <c r="L228" s="128"/>
      <c r="M228" s="128"/>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29"/>
      <c r="BX228" s="129"/>
      <c r="BY228" s="129"/>
      <c r="BZ228" s="129"/>
      <c r="CA228" s="129"/>
      <c r="CB228" s="129"/>
      <c r="CC228" s="129"/>
      <c r="CD228" s="129"/>
      <c r="CE228" s="129"/>
      <c r="CF228" s="129"/>
      <c r="CG228" s="129"/>
      <c r="CH228" s="129"/>
      <c r="CI228" s="129"/>
      <c r="CJ228" s="129"/>
      <c r="CK228" s="129"/>
      <c r="CL228" s="129"/>
      <c r="CM228" s="129"/>
      <c r="CN228" s="129"/>
      <c r="CO228" s="129"/>
      <c r="CP228" s="129"/>
      <c r="CQ228" s="129"/>
      <c r="CR228" s="129"/>
      <c r="CS228" s="129"/>
      <c r="CT228" s="129"/>
      <c r="CU228" s="129"/>
      <c r="CV228" s="129"/>
      <c r="CW228" s="129"/>
      <c r="CX228" s="129"/>
      <c r="CY228" s="129"/>
      <c r="CZ228" s="129"/>
      <c r="DA228" s="129"/>
      <c r="DB228" s="129"/>
      <c r="DC228" s="129"/>
      <c r="DD228" s="129"/>
      <c r="DE228" s="129"/>
      <c r="DF228" s="129"/>
      <c r="DG228" s="129"/>
      <c r="DH228" s="129"/>
      <c r="DI228" s="129"/>
      <c r="DJ228" s="129"/>
      <c r="DK228" s="129"/>
      <c r="DL228" s="129"/>
      <c r="DM228" s="129"/>
      <c r="DN228" s="129"/>
      <c r="DO228" s="129"/>
      <c r="DP228" s="129"/>
      <c r="DQ228" s="129"/>
      <c r="DR228" s="129"/>
      <c r="DS228" s="129"/>
      <c r="DT228" s="129"/>
      <c r="DU228" s="129"/>
      <c r="DV228" s="129"/>
      <c r="DW228" s="129"/>
      <c r="DX228" s="129"/>
      <c r="DY228" s="129"/>
      <c r="DZ228" s="129"/>
      <c r="EA228" s="129"/>
      <c r="EB228" s="129"/>
      <c r="EC228" s="129"/>
      <c r="ED228" s="129"/>
      <c r="EE228" s="129"/>
      <c r="EF228" s="129"/>
      <c r="EG228" s="129"/>
      <c r="EH228" s="129"/>
      <c r="EI228" s="129"/>
      <c r="EJ228" s="129"/>
      <c r="EK228" s="129"/>
      <c r="EL228" s="129"/>
      <c r="EM228" s="129"/>
      <c r="EN228" s="129"/>
      <c r="EO228" s="129"/>
      <c r="EP228" s="129"/>
      <c r="EQ228" s="129"/>
      <c r="ER228" s="129"/>
      <c r="ES228" s="129"/>
      <c r="ET228" s="129"/>
      <c r="EU228" s="129"/>
      <c r="EV228" s="129"/>
      <c r="EW228" s="129"/>
      <c r="EX228" s="129"/>
      <c r="EY228" s="129"/>
      <c r="EZ228" s="129"/>
      <c r="FA228" s="129"/>
      <c r="FB228" s="129"/>
      <c r="FC228" s="129"/>
      <c r="FD228" s="129"/>
      <c r="FE228" s="129"/>
      <c r="FF228" s="129"/>
      <c r="FG228" s="129"/>
      <c r="FH228" s="129"/>
      <c r="FI228" s="129"/>
      <c r="FJ228" s="129"/>
      <c r="FK228" s="129"/>
      <c r="FL228" s="129"/>
      <c r="FM228" s="129"/>
      <c r="FN228" s="129"/>
      <c r="FO228" s="129"/>
      <c r="FP228" s="129"/>
      <c r="FQ228" s="129"/>
      <c r="FR228" s="129"/>
      <c r="FS228" s="129"/>
      <c r="FT228" s="129"/>
      <c r="FU228" s="129"/>
      <c r="FV228" s="129"/>
      <c r="FW228" s="129"/>
      <c r="FX228" s="129"/>
      <c r="FY228" s="129"/>
      <c r="FZ228" s="129"/>
      <c r="GA228" s="129"/>
      <c r="GB228" s="129"/>
      <c r="GC228" s="129"/>
      <c r="GD228" s="129"/>
      <c r="GE228" s="129"/>
      <c r="GF228" s="129"/>
      <c r="GG228" s="129"/>
      <c r="GH228" s="129"/>
      <c r="GI228" s="129"/>
      <c r="GJ228" s="129"/>
      <c r="GK228" s="129"/>
      <c r="GL228" s="129"/>
      <c r="GM228" s="129"/>
      <c r="GN228" s="129"/>
      <c r="GO228" s="129"/>
      <c r="GP228" s="129"/>
      <c r="GQ228" s="129"/>
      <c r="GR228" s="129"/>
      <c r="GS228" s="129"/>
      <c r="GT228" s="129"/>
      <c r="GU228" s="129"/>
      <c r="GV228" s="129"/>
      <c r="GW228" s="129"/>
      <c r="GX228" s="129"/>
      <c r="GY228" s="129"/>
      <c r="GZ228" s="129"/>
      <c r="HA228" s="129"/>
      <c r="HB228" s="129"/>
      <c r="HC228" s="129"/>
      <c r="HD228" s="129"/>
      <c r="HE228" s="129"/>
      <c r="HF228" s="129"/>
      <c r="HG228" s="129"/>
      <c r="HH228" s="129"/>
      <c r="HI228" s="129"/>
      <c r="HJ228" s="129"/>
      <c r="HK228" s="129"/>
      <c r="HL228" s="129"/>
      <c r="HM228" s="129"/>
      <c r="HN228" s="129"/>
      <c r="HO228" s="129"/>
      <c r="HP228" s="129"/>
      <c r="HQ228" s="129"/>
      <c r="HR228" s="129"/>
      <c r="HS228" s="129"/>
      <c r="HT228" s="129"/>
      <c r="HU228" s="129"/>
      <c r="HV228" s="129"/>
      <c r="HW228" s="129"/>
      <c r="HX228" s="129"/>
      <c r="HY228" s="129"/>
      <c r="HZ228" s="129"/>
      <c r="IA228" s="129"/>
      <c r="IB228" s="129"/>
      <c r="IC228" s="129"/>
      <c r="ID228" s="129"/>
      <c r="IE228" s="129"/>
      <c r="IF228" s="129"/>
      <c r="IG228" s="129"/>
      <c r="IH228" s="129"/>
      <c r="II228" s="129"/>
      <c r="IJ228" s="129"/>
      <c r="IK228" s="129"/>
      <c r="IL228" s="129"/>
      <c r="IM228" s="129"/>
      <c r="IN228" s="129"/>
      <c r="IO228" s="129"/>
      <c r="IP228" s="129"/>
      <c r="IQ228" s="129"/>
      <c r="IR228" s="129"/>
      <c r="IS228" s="129"/>
      <c r="IT228" s="129"/>
      <c r="IU228" s="129"/>
      <c r="IV228" s="129"/>
      <c r="IW228" s="129"/>
    </row>
    <row r="229" spans="1:257" ht="35.25" customHeight="1">
      <c r="A229" s="126">
        <v>2</v>
      </c>
      <c r="B229" s="153" t="s">
        <v>169</v>
      </c>
      <c r="C229" s="126" t="s">
        <v>45</v>
      </c>
      <c r="D229" s="127">
        <f>500*2</f>
        <v>1000</v>
      </c>
      <c r="E229" s="123"/>
      <c r="F229" s="124"/>
      <c r="G229" s="125"/>
      <c r="H229" s="124"/>
      <c r="I229" s="124"/>
      <c r="J229" s="128"/>
      <c r="K229" s="128"/>
      <c r="L229" s="128"/>
      <c r="M229" s="128"/>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c r="BN229" s="129"/>
      <c r="BO229" s="129"/>
      <c r="BP229" s="129"/>
      <c r="BQ229" s="129"/>
      <c r="BR229" s="129"/>
      <c r="BS229" s="129"/>
      <c r="BT229" s="129"/>
      <c r="BU229" s="129"/>
      <c r="BV229" s="129"/>
      <c r="BW229" s="129"/>
      <c r="BX229" s="129"/>
      <c r="BY229" s="129"/>
      <c r="BZ229" s="129"/>
      <c r="CA229" s="129"/>
      <c r="CB229" s="129"/>
      <c r="CC229" s="129"/>
      <c r="CD229" s="129"/>
      <c r="CE229" s="129"/>
      <c r="CF229" s="129"/>
      <c r="CG229" s="129"/>
      <c r="CH229" s="129"/>
      <c r="CI229" s="129"/>
      <c r="CJ229" s="129"/>
      <c r="CK229" s="129"/>
      <c r="CL229" s="129"/>
      <c r="CM229" s="129"/>
      <c r="CN229" s="129"/>
      <c r="CO229" s="129"/>
      <c r="CP229" s="129"/>
      <c r="CQ229" s="129"/>
      <c r="CR229" s="129"/>
      <c r="CS229" s="129"/>
      <c r="CT229" s="129"/>
      <c r="CU229" s="129"/>
      <c r="CV229" s="129"/>
      <c r="CW229" s="129"/>
      <c r="CX229" s="129"/>
      <c r="CY229" s="129"/>
      <c r="CZ229" s="129"/>
      <c r="DA229" s="129"/>
      <c r="DB229" s="129"/>
      <c r="DC229" s="129"/>
      <c r="DD229" s="129"/>
      <c r="DE229" s="129"/>
      <c r="DF229" s="129"/>
      <c r="DG229" s="129"/>
      <c r="DH229" s="129"/>
      <c r="DI229" s="129"/>
      <c r="DJ229" s="129"/>
      <c r="DK229" s="129"/>
      <c r="DL229" s="129"/>
      <c r="DM229" s="129"/>
      <c r="DN229" s="129"/>
      <c r="DO229" s="129"/>
      <c r="DP229" s="129"/>
      <c r="DQ229" s="129"/>
      <c r="DR229" s="129"/>
      <c r="DS229" s="129"/>
      <c r="DT229" s="129"/>
      <c r="DU229" s="129"/>
      <c r="DV229" s="129"/>
      <c r="DW229" s="129"/>
      <c r="DX229" s="129"/>
      <c r="DY229" s="129"/>
      <c r="DZ229" s="129"/>
      <c r="EA229" s="129"/>
      <c r="EB229" s="129"/>
      <c r="EC229" s="129"/>
      <c r="ED229" s="129"/>
      <c r="EE229" s="129"/>
      <c r="EF229" s="129"/>
      <c r="EG229" s="129"/>
      <c r="EH229" s="129"/>
      <c r="EI229" s="129"/>
      <c r="EJ229" s="129"/>
      <c r="EK229" s="129"/>
      <c r="EL229" s="129"/>
      <c r="EM229" s="129"/>
      <c r="EN229" s="129"/>
      <c r="EO229" s="129"/>
      <c r="EP229" s="129"/>
      <c r="EQ229" s="129"/>
      <c r="ER229" s="129"/>
      <c r="ES229" s="129"/>
      <c r="ET229" s="129"/>
      <c r="EU229" s="129"/>
      <c r="EV229" s="129"/>
      <c r="EW229" s="129"/>
      <c r="EX229" s="129"/>
      <c r="EY229" s="129"/>
      <c r="EZ229" s="129"/>
      <c r="FA229" s="129"/>
      <c r="FB229" s="129"/>
      <c r="FC229" s="129"/>
      <c r="FD229" s="129"/>
      <c r="FE229" s="129"/>
      <c r="FF229" s="129"/>
      <c r="FG229" s="129"/>
      <c r="FH229" s="129"/>
      <c r="FI229" s="129"/>
      <c r="FJ229" s="129"/>
      <c r="FK229" s="129"/>
      <c r="FL229" s="129"/>
      <c r="FM229" s="129"/>
      <c r="FN229" s="129"/>
      <c r="FO229" s="129"/>
      <c r="FP229" s="129"/>
      <c r="FQ229" s="129"/>
      <c r="FR229" s="129"/>
      <c r="FS229" s="129"/>
      <c r="FT229" s="129"/>
      <c r="FU229" s="129"/>
      <c r="FV229" s="129"/>
      <c r="FW229" s="129"/>
      <c r="FX229" s="129"/>
      <c r="FY229" s="129"/>
      <c r="FZ229" s="129"/>
      <c r="GA229" s="129"/>
      <c r="GB229" s="129"/>
      <c r="GC229" s="129"/>
      <c r="GD229" s="129"/>
      <c r="GE229" s="129"/>
      <c r="GF229" s="129"/>
      <c r="GG229" s="129"/>
      <c r="GH229" s="129"/>
      <c r="GI229" s="129"/>
      <c r="GJ229" s="129"/>
      <c r="GK229" s="129"/>
      <c r="GL229" s="129"/>
      <c r="GM229" s="129"/>
      <c r="GN229" s="129"/>
      <c r="GO229" s="129"/>
      <c r="GP229" s="129"/>
      <c r="GQ229" s="129"/>
      <c r="GR229" s="129"/>
      <c r="GS229" s="129"/>
      <c r="GT229" s="129"/>
      <c r="GU229" s="129"/>
      <c r="GV229" s="129"/>
      <c r="GW229" s="129"/>
      <c r="GX229" s="129"/>
      <c r="GY229" s="129"/>
      <c r="GZ229" s="129"/>
      <c r="HA229" s="129"/>
      <c r="HB229" s="129"/>
      <c r="HC229" s="129"/>
      <c r="HD229" s="129"/>
      <c r="HE229" s="129"/>
      <c r="HF229" s="129"/>
      <c r="HG229" s="129"/>
      <c r="HH229" s="129"/>
      <c r="HI229" s="129"/>
      <c r="HJ229" s="129"/>
      <c r="HK229" s="129"/>
      <c r="HL229" s="129"/>
      <c r="HM229" s="129"/>
      <c r="HN229" s="129"/>
      <c r="HO229" s="129"/>
      <c r="HP229" s="129"/>
      <c r="HQ229" s="129"/>
      <c r="HR229" s="129"/>
      <c r="HS229" s="129"/>
      <c r="HT229" s="129"/>
      <c r="HU229" s="129"/>
      <c r="HV229" s="129"/>
      <c r="HW229" s="129"/>
      <c r="HX229" s="129"/>
      <c r="HY229" s="129"/>
      <c r="HZ229" s="129"/>
      <c r="IA229" s="129"/>
      <c r="IB229" s="129"/>
      <c r="IC229" s="129"/>
      <c r="ID229" s="129"/>
      <c r="IE229" s="129"/>
      <c r="IF229" s="129"/>
      <c r="IG229" s="129"/>
      <c r="IH229" s="129"/>
      <c r="II229" s="129"/>
      <c r="IJ229" s="129"/>
      <c r="IK229" s="129"/>
      <c r="IL229" s="129"/>
      <c r="IM229" s="129"/>
      <c r="IN229" s="129"/>
      <c r="IO229" s="129"/>
      <c r="IP229" s="129"/>
      <c r="IQ229" s="129"/>
      <c r="IR229" s="129"/>
      <c r="IS229" s="129"/>
      <c r="IT229" s="129"/>
      <c r="IU229" s="129"/>
      <c r="IV229" s="129"/>
      <c r="IW229" s="129"/>
    </row>
    <row r="230" spans="1:257" ht="22.5">
      <c r="A230" s="126">
        <v>3</v>
      </c>
      <c r="B230" s="153" t="s">
        <v>170</v>
      </c>
      <c r="C230" s="126" t="s">
        <v>45</v>
      </c>
      <c r="D230" s="127">
        <f>5*2</f>
        <v>10</v>
      </c>
      <c r="E230" s="123"/>
      <c r="F230" s="124"/>
      <c r="G230" s="125"/>
      <c r="H230" s="124"/>
      <c r="I230" s="124"/>
      <c r="J230" s="128"/>
      <c r="K230" s="128"/>
      <c r="L230" s="128"/>
      <c r="M230" s="128"/>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c r="BN230" s="129"/>
      <c r="BO230" s="129"/>
      <c r="BP230" s="129"/>
      <c r="BQ230" s="129"/>
      <c r="BR230" s="129"/>
      <c r="BS230" s="129"/>
      <c r="BT230" s="129"/>
      <c r="BU230" s="129"/>
      <c r="BV230" s="129"/>
      <c r="BW230" s="129"/>
      <c r="BX230" s="129"/>
      <c r="BY230" s="129"/>
      <c r="BZ230" s="129"/>
      <c r="CA230" s="129"/>
      <c r="CB230" s="129"/>
      <c r="CC230" s="129"/>
      <c r="CD230" s="129"/>
      <c r="CE230" s="129"/>
      <c r="CF230" s="129"/>
      <c r="CG230" s="129"/>
      <c r="CH230" s="129"/>
      <c r="CI230" s="129"/>
      <c r="CJ230" s="129"/>
      <c r="CK230" s="129"/>
      <c r="CL230" s="129"/>
      <c r="CM230" s="129"/>
      <c r="CN230" s="129"/>
      <c r="CO230" s="129"/>
      <c r="CP230" s="129"/>
      <c r="CQ230" s="129"/>
      <c r="CR230" s="129"/>
      <c r="CS230" s="129"/>
      <c r="CT230" s="129"/>
      <c r="CU230" s="129"/>
      <c r="CV230" s="129"/>
      <c r="CW230" s="129"/>
      <c r="CX230" s="129"/>
      <c r="CY230" s="129"/>
      <c r="CZ230" s="129"/>
      <c r="DA230" s="129"/>
      <c r="DB230" s="129"/>
      <c r="DC230" s="129"/>
      <c r="DD230" s="129"/>
      <c r="DE230" s="129"/>
      <c r="DF230" s="129"/>
      <c r="DG230" s="129"/>
      <c r="DH230" s="129"/>
      <c r="DI230" s="129"/>
      <c r="DJ230" s="129"/>
      <c r="DK230" s="129"/>
      <c r="DL230" s="129"/>
      <c r="DM230" s="129"/>
      <c r="DN230" s="129"/>
      <c r="DO230" s="129"/>
      <c r="DP230" s="129"/>
      <c r="DQ230" s="129"/>
      <c r="DR230" s="129"/>
      <c r="DS230" s="129"/>
      <c r="DT230" s="129"/>
      <c r="DU230" s="129"/>
      <c r="DV230" s="129"/>
      <c r="DW230" s="129"/>
      <c r="DX230" s="129"/>
      <c r="DY230" s="129"/>
      <c r="DZ230" s="129"/>
      <c r="EA230" s="129"/>
      <c r="EB230" s="129"/>
      <c r="EC230" s="129"/>
      <c r="ED230" s="129"/>
      <c r="EE230" s="129"/>
      <c r="EF230" s="129"/>
      <c r="EG230" s="129"/>
      <c r="EH230" s="129"/>
      <c r="EI230" s="129"/>
      <c r="EJ230" s="129"/>
      <c r="EK230" s="129"/>
      <c r="EL230" s="129"/>
      <c r="EM230" s="129"/>
      <c r="EN230" s="129"/>
      <c r="EO230" s="129"/>
      <c r="EP230" s="129"/>
      <c r="EQ230" s="129"/>
      <c r="ER230" s="129"/>
      <c r="ES230" s="129"/>
      <c r="ET230" s="129"/>
      <c r="EU230" s="129"/>
      <c r="EV230" s="129"/>
      <c r="EW230" s="129"/>
      <c r="EX230" s="129"/>
      <c r="EY230" s="129"/>
      <c r="EZ230" s="129"/>
      <c r="FA230" s="129"/>
      <c r="FB230" s="129"/>
      <c r="FC230" s="129"/>
      <c r="FD230" s="129"/>
      <c r="FE230" s="129"/>
      <c r="FF230" s="129"/>
      <c r="FG230" s="129"/>
      <c r="FH230" s="129"/>
      <c r="FI230" s="129"/>
      <c r="FJ230" s="129"/>
      <c r="FK230" s="129"/>
      <c r="FL230" s="129"/>
      <c r="FM230" s="129"/>
      <c r="FN230" s="129"/>
      <c r="FO230" s="129"/>
      <c r="FP230" s="129"/>
      <c r="FQ230" s="129"/>
      <c r="FR230" s="129"/>
      <c r="FS230" s="129"/>
      <c r="FT230" s="129"/>
      <c r="FU230" s="129"/>
      <c r="FV230" s="129"/>
      <c r="FW230" s="129"/>
      <c r="FX230" s="129"/>
      <c r="FY230" s="129"/>
      <c r="FZ230" s="129"/>
      <c r="GA230" s="129"/>
      <c r="GB230" s="129"/>
      <c r="GC230" s="129"/>
      <c r="GD230" s="129"/>
      <c r="GE230" s="129"/>
      <c r="GF230" s="129"/>
      <c r="GG230" s="129"/>
      <c r="GH230" s="129"/>
      <c r="GI230" s="129"/>
      <c r="GJ230" s="129"/>
      <c r="GK230" s="129"/>
      <c r="GL230" s="129"/>
      <c r="GM230" s="129"/>
      <c r="GN230" s="129"/>
      <c r="GO230" s="129"/>
      <c r="GP230" s="129"/>
      <c r="GQ230" s="129"/>
      <c r="GR230" s="129"/>
      <c r="GS230" s="129"/>
      <c r="GT230" s="129"/>
      <c r="GU230" s="129"/>
      <c r="GV230" s="129"/>
      <c r="GW230" s="129"/>
      <c r="GX230" s="129"/>
      <c r="GY230" s="129"/>
      <c r="GZ230" s="129"/>
      <c r="HA230" s="129"/>
      <c r="HB230" s="129"/>
      <c r="HC230" s="129"/>
      <c r="HD230" s="129"/>
      <c r="HE230" s="129"/>
      <c r="HF230" s="129"/>
      <c r="HG230" s="129"/>
      <c r="HH230" s="129"/>
      <c r="HI230" s="129"/>
      <c r="HJ230" s="129"/>
      <c r="HK230" s="129"/>
      <c r="HL230" s="129"/>
      <c r="HM230" s="129"/>
      <c r="HN230" s="129"/>
      <c r="HO230" s="129"/>
      <c r="HP230" s="129"/>
      <c r="HQ230" s="129"/>
      <c r="HR230" s="129"/>
      <c r="HS230" s="129"/>
      <c r="HT230" s="129"/>
      <c r="HU230" s="129"/>
      <c r="HV230" s="129"/>
      <c r="HW230" s="129"/>
      <c r="HX230" s="129"/>
      <c r="HY230" s="129"/>
      <c r="HZ230" s="129"/>
      <c r="IA230" s="129"/>
      <c r="IB230" s="129"/>
      <c r="IC230" s="129"/>
      <c r="ID230" s="129"/>
      <c r="IE230" s="129"/>
      <c r="IF230" s="129"/>
      <c r="IG230" s="129"/>
      <c r="IH230" s="129"/>
      <c r="II230" s="129"/>
      <c r="IJ230" s="129"/>
      <c r="IK230" s="129"/>
      <c r="IL230" s="129"/>
      <c r="IM230" s="129"/>
      <c r="IN230" s="129"/>
      <c r="IO230" s="129"/>
      <c r="IP230" s="129"/>
      <c r="IQ230" s="129"/>
      <c r="IR230" s="129"/>
      <c r="IS230" s="129"/>
      <c r="IT230" s="129"/>
      <c r="IU230" s="129"/>
      <c r="IV230" s="129"/>
      <c r="IW230" s="129"/>
    </row>
    <row r="231" spans="1:257" ht="22.5">
      <c r="A231" s="126">
        <v>4</v>
      </c>
      <c r="B231" s="153" t="s">
        <v>171</v>
      </c>
      <c r="C231" s="126" t="s">
        <v>45</v>
      </c>
      <c r="D231" s="127">
        <v>1200</v>
      </c>
      <c r="E231" s="123"/>
      <c r="F231" s="124"/>
      <c r="G231" s="125"/>
      <c r="H231" s="124"/>
      <c r="I231" s="124"/>
      <c r="J231" s="128"/>
      <c r="K231" s="128"/>
      <c r="L231" s="128"/>
      <c r="M231" s="128"/>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29"/>
      <c r="BX231" s="129"/>
      <c r="BY231" s="129"/>
      <c r="BZ231" s="129"/>
      <c r="CA231" s="129"/>
      <c r="CB231" s="129"/>
      <c r="CC231" s="129"/>
      <c r="CD231" s="129"/>
      <c r="CE231" s="129"/>
      <c r="CF231" s="129"/>
      <c r="CG231" s="129"/>
      <c r="CH231" s="129"/>
      <c r="CI231" s="129"/>
      <c r="CJ231" s="129"/>
      <c r="CK231" s="129"/>
      <c r="CL231" s="129"/>
      <c r="CM231" s="129"/>
      <c r="CN231" s="129"/>
      <c r="CO231" s="129"/>
      <c r="CP231" s="129"/>
      <c r="CQ231" s="129"/>
      <c r="CR231" s="129"/>
      <c r="CS231" s="129"/>
      <c r="CT231" s="129"/>
      <c r="CU231" s="129"/>
      <c r="CV231" s="129"/>
      <c r="CW231" s="129"/>
      <c r="CX231" s="129"/>
      <c r="CY231" s="129"/>
      <c r="CZ231" s="129"/>
      <c r="DA231" s="129"/>
      <c r="DB231" s="129"/>
      <c r="DC231" s="129"/>
      <c r="DD231" s="129"/>
      <c r="DE231" s="129"/>
      <c r="DF231" s="129"/>
      <c r="DG231" s="129"/>
      <c r="DH231" s="129"/>
      <c r="DI231" s="129"/>
      <c r="DJ231" s="129"/>
      <c r="DK231" s="129"/>
      <c r="DL231" s="129"/>
      <c r="DM231" s="129"/>
      <c r="DN231" s="129"/>
      <c r="DO231" s="129"/>
      <c r="DP231" s="129"/>
      <c r="DQ231" s="129"/>
      <c r="DR231" s="129"/>
      <c r="DS231" s="129"/>
      <c r="DT231" s="129"/>
      <c r="DU231" s="129"/>
      <c r="DV231" s="129"/>
      <c r="DW231" s="129"/>
      <c r="DX231" s="129"/>
      <c r="DY231" s="129"/>
      <c r="DZ231" s="129"/>
      <c r="EA231" s="129"/>
      <c r="EB231" s="129"/>
      <c r="EC231" s="129"/>
      <c r="ED231" s="129"/>
      <c r="EE231" s="129"/>
      <c r="EF231" s="129"/>
      <c r="EG231" s="129"/>
      <c r="EH231" s="129"/>
      <c r="EI231" s="129"/>
      <c r="EJ231" s="129"/>
      <c r="EK231" s="129"/>
      <c r="EL231" s="129"/>
      <c r="EM231" s="129"/>
      <c r="EN231" s="129"/>
      <c r="EO231" s="129"/>
      <c r="EP231" s="129"/>
      <c r="EQ231" s="129"/>
      <c r="ER231" s="129"/>
      <c r="ES231" s="129"/>
      <c r="ET231" s="129"/>
      <c r="EU231" s="129"/>
      <c r="EV231" s="129"/>
      <c r="EW231" s="129"/>
      <c r="EX231" s="129"/>
      <c r="EY231" s="129"/>
      <c r="EZ231" s="129"/>
      <c r="FA231" s="129"/>
      <c r="FB231" s="129"/>
      <c r="FC231" s="129"/>
      <c r="FD231" s="129"/>
      <c r="FE231" s="129"/>
      <c r="FF231" s="129"/>
      <c r="FG231" s="129"/>
      <c r="FH231" s="129"/>
      <c r="FI231" s="129"/>
      <c r="FJ231" s="129"/>
      <c r="FK231" s="129"/>
      <c r="FL231" s="129"/>
      <c r="FM231" s="129"/>
      <c r="FN231" s="129"/>
      <c r="FO231" s="129"/>
      <c r="FP231" s="129"/>
      <c r="FQ231" s="129"/>
      <c r="FR231" s="129"/>
      <c r="FS231" s="129"/>
      <c r="FT231" s="129"/>
      <c r="FU231" s="129"/>
      <c r="FV231" s="129"/>
      <c r="FW231" s="129"/>
      <c r="FX231" s="129"/>
      <c r="FY231" s="129"/>
      <c r="FZ231" s="129"/>
      <c r="GA231" s="129"/>
      <c r="GB231" s="129"/>
      <c r="GC231" s="129"/>
      <c r="GD231" s="129"/>
      <c r="GE231" s="129"/>
      <c r="GF231" s="129"/>
      <c r="GG231" s="129"/>
      <c r="GH231" s="129"/>
      <c r="GI231" s="129"/>
      <c r="GJ231" s="129"/>
      <c r="GK231" s="129"/>
      <c r="GL231" s="129"/>
      <c r="GM231" s="129"/>
      <c r="GN231" s="129"/>
      <c r="GO231" s="129"/>
      <c r="GP231" s="129"/>
      <c r="GQ231" s="129"/>
      <c r="GR231" s="129"/>
      <c r="GS231" s="129"/>
      <c r="GT231" s="129"/>
      <c r="GU231" s="129"/>
      <c r="GV231" s="129"/>
      <c r="GW231" s="129"/>
      <c r="GX231" s="129"/>
      <c r="GY231" s="129"/>
      <c r="GZ231" s="129"/>
      <c r="HA231" s="129"/>
      <c r="HB231" s="129"/>
      <c r="HC231" s="129"/>
      <c r="HD231" s="129"/>
      <c r="HE231" s="129"/>
      <c r="HF231" s="129"/>
      <c r="HG231" s="129"/>
      <c r="HH231" s="129"/>
      <c r="HI231" s="129"/>
      <c r="HJ231" s="129"/>
      <c r="HK231" s="129"/>
      <c r="HL231" s="129"/>
      <c r="HM231" s="129"/>
      <c r="HN231" s="129"/>
      <c r="HO231" s="129"/>
      <c r="HP231" s="129"/>
      <c r="HQ231" s="129"/>
      <c r="HR231" s="129"/>
      <c r="HS231" s="129"/>
      <c r="HT231" s="129"/>
      <c r="HU231" s="129"/>
      <c r="HV231" s="129"/>
      <c r="HW231" s="129"/>
      <c r="HX231" s="129"/>
      <c r="HY231" s="129"/>
      <c r="HZ231" s="129"/>
      <c r="IA231" s="129"/>
      <c r="IB231" s="129"/>
      <c r="IC231" s="129"/>
      <c r="ID231" s="129"/>
      <c r="IE231" s="129"/>
      <c r="IF231" s="129"/>
      <c r="IG231" s="129"/>
      <c r="IH231" s="129"/>
      <c r="II231" s="129"/>
      <c r="IJ231" s="129"/>
      <c r="IK231" s="129"/>
      <c r="IL231" s="129"/>
      <c r="IM231" s="129"/>
      <c r="IN231" s="129"/>
      <c r="IO231" s="129"/>
      <c r="IP231" s="129"/>
      <c r="IQ231" s="129"/>
      <c r="IR231" s="129"/>
      <c r="IS231" s="129"/>
      <c r="IT231" s="129"/>
      <c r="IU231" s="129"/>
      <c r="IV231" s="129"/>
      <c r="IW231" s="129"/>
    </row>
    <row r="232" spans="1:257" ht="16.5">
      <c r="A232" s="130">
        <v>5</v>
      </c>
      <c r="B232" s="201" t="s">
        <v>172</v>
      </c>
      <c r="C232" s="131" t="s">
        <v>45</v>
      </c>
      <c r="D232" s="132">
        <f>20*2</f>
        <v>40</v>
      </c>
      <c r="E232" s="133"/>
      <c r="F232" s="124"/>
      <c r="G232" s="125"/>
      <c r="H232" s="124"/>
      <c r="I232" s="124"/>
      <c r="J232" s="134"/>
      <c r="K232" s="134"/>
      <c r="L232" s="135"/>
      <c r="M232" s="136"/>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29"/>
      <c r="BR232" s="129"/>
      <c r="BS232" s="129"/>
      <c r="BT232" s="129"/>
      <c r="BU232" s="129"/>
      <c r="BV232" s="129"/>
      <c r="BW232" s="129"/>
      <c r="BX232" s="129"/>
      <c r="BY232" s="129"/>
      <c r="BZ232" s="129"/>
      <c r="CA232" s="129"/>
      <c r="CB232" s="129"/>
      <c r="CC232" s="129"/>
      <c r="CD232" s="129"/>
      <c r="CE232" s="129"/>
      <c r="CF232" s="129"/>
      <c r="CG232" s="129"/>
      <c r="CH232" s="129"/>
      <c r="CI232" s="129"/>
      <c r="CJ232" s="129"/>
      <c r="CK232" s="129"/>
      <c r="CL232" s="129"/>
      <c r="CM232" s="129"/>
      <c r="CN232" s="129"/>
      <c r="CO232" s="129"/>
      <c r="CP232" s="129"/>
      <c r="CQ232" s="129"/>
      <c r="CR232" s="129"/>
      <c r="CS232" s="129"/>
      <c r="CT232" s="129"/>
      <c r="CU232" s="129"/>
      <c r="CV232" s="129"/>
      <c r="CW232" s="129"/>
      <c r="CX232" s="129"/>
      <c r="CY232" s="129"/>
      <c r="CZ232" s="129"/>
      <c r="DA232" s="129"/>
      <c r="DB232" s="129"/>
      <c r="DC232" s="129"/>
      <c r="DD232" s="129"/>
      <c r="DE232" s="129"/>
      <c r="DF232" s="129"/>
      <c r="DG232" s="129"/>
      <c r="DH232" s="129"/>
      <c r="DI232" s="129"/>
      <c r="DJ232" s="129"/>
      <c r="DK232" s="129"/>
      <c r="DL232" s="129"/>
      <c r="DM232" s="129"/>
      <c r="DN232" s="129"/>
      <c r="DO232" s="129"/>
      <c r="DP232" s="129"/>
      <c r="DQ232" s="129"/>
      <c r="DR232" s="129"/>
      <c r="DS232" s="129"/>
      <c r="DT232" s="129"/>
      <c r="DU232" s="129"/>
      <c r="DV232" s="129"/>
      <c r="DW232" s="129"/>
      <c r="DX232" s="129"/>
      <c r="DY232" s="129"/>
      <c r="DZ232" s="129"/>
      <c r="EA232" s="129"/>
      <c r="EB232" s="129"/>
      <c r="EC232" s="129"/>
      <c r="ED232" s="129"/>
      <c r="EE232" s="129"/>
      <c r="EF232" s="129"/>
      <c r="EG232" s="129"/>
      <c r="EH232" s="129"/>
      <c r="EI232" s="129"/>
      <c r="EJ232" s="129"/>
      <c r="EK232" s="129"/>
      <c r="EL232" s="129"/>
      <c r="EM232" s="129"/>
      <c r="EN232" s="129"/>
      <c r="EO232" s="129"/>
      <c r="EP232" s="129"/>
      <c r="EQ232" s="129"/>
      <c r="ER232" s="129"/>
      <c r="ES232" s="129"/>
      <c r="ET232" s="129"/>
      <c r="EU232" s="129"/>
      <c r="EV232" s="129"/>
      <c r="EW232" s="129"/>
      <c r="EX232" s="129"/>
      <c r="EY232" s="129"/>
      <c r="EZ232" s="129"/>
      <c r="FA232" s="129"/>
      <c r="FB232" s="129"/>
      <c r="FC232" s="129"/>
      <c r="FD232" s="129"/>
      <c r="FE232" s="129"/>
      <c r="FF232" s="129"/>
      <c r="FG232" s="129"/>
      <c r="FH232" s="129"/>
      <c r="FI232" s="129"/>
      <c r="FJ232" s="129"/>
      <c r="FK232" s="129"/>
      <c r="FL232" s="129"/>
      <c r="FM232" s="129"/>
      <c r="FN232" s="129"/>
      <c r="FO232" s="129"/>
      <c r="FP232" s="129"/>
      <c r="FQ232" s="129"/>
      <c r="FR232" s="129"/>
      <c r="FS232" s="129"/>
      <c r="FT232" s="129"/>
      <c r="FU232" s="129"/>
      <c r="FV232" s="129"/>
      <c r="FW232" s="129"/>
      <c r="FX232" s="129"/>
      <c r="FY232" s="129"/>
      <c r="FZ232" s="129"/>
      <c r="GA232" s="129"/>
      <c r="GB232" s="129"/>
      <c r="GC232" s="129"/>
      <c r="GD232" s="129"/>
      <c r="GE232" s="129"/>
      <c r="GF232" s="129"/>
      <c r="GG232" s="129"/>
      <c r="GH232" s="129"/>
      <c r="GI232" s="129"/>
      <c r="GJ232" s="129"/>
      <c r="GK232" s="129"/>
      <c r="GL232" s="129"/>
      <c r="GM232" s="129"/>
      <c r="GN232" s="129"/>
      <c r="GO232" s="129"/>
      <c r="GP232" s="129"/>
      <c r="GQ232" s="129"/>
      <c r="GR232" s="129"/>
      <c r="GS232" s="129"/>
      <c r="GT232" s="129"/>
      <c r="GU232" s="129"/>
      <c r="GV232" s="129"/>
      <c r="GW232" s="129"/>
      <c r="GX232" s="129"/>
      <c r="GY232" s="129"/>
      <c r="GZ232" s="129"/>
      <c r="HA232" s="129"/>
      <c r="HB232" s="129"/>
      <c r="HC232" s="129"/>
      <c r="HD232" s="129"/>
      <c r="HE232" s="129"/>
      <c r="HF232" s="129"/>
      <c r="HG232" s="129"/>
      <c r="HH232" s="129"/>
      <c r="HI232" s="129"/>
      <c r="HJ232" s="129"/>
      <c r="HK232" s="129"/>
      <c r="HL232" s="129"/>
      <c r="HM232" s="129"/>
      <c r="HN232" s="129"/>
      <c r="HO232" s="129"/>
      <c r="HP232" s="129"/>
      <c r="HQ232" s="129"/>
      <c r="HR232" s="129"/>
      <c r="HS232" s="129"/>
      <c r="HT232" s="129"/>
      <c r="HU232" s="129"/>
      <c r="HV232" s="129"/>
      <c r="HW232" s="129"/>
      <c r="HX232" s="129"/>
      <c r="HY232" s="129"/>
      <c r="HZ232" s="129"/>
      <c r="IA232" s="129"/>
      <c r="IB232" s="129"/>
      <c r="IC232" s="129"/>
      <c r="ID232" s="129"/>
      <c r="IE232" s="129"/>
      <c r="IF232" s="129"/>
      <c r="IG232" s="129"/>
      <c r="IH232" s="129"/>
      <c r="II232" s="129"/>
      <c r="IJ232" s="129"/>
      <c r="IK232" s="129"/>
      <c r="IL232" s="129"/>
      <c r="IM232" s="129"/>
      <c r="IN232" s="129"/>
      <c r="IO232" s="129"/>
      <c r="IP232" s="129"/>
      <c r="IQ232" s="129"/>
      <c r="IR232" s="129"/>
      <c r="IS232" s="129"/>
      <c r="IT232" s="129"/>
      <c r="IU232" s="129"/>
      <c r="IV232" s="129"/>
      <c r="IW232" s="129"/>
    </row>
    <row r="233" spans="1:257" ht="16.5">
      <c r="A233" s="130">
        <v>6</v>
      </c>
      <c r="B233" s="201" t="s">
        <v>173</v>
      </c>
      <c r="C233" s="131" t="s">
        <v>45</v>
      </c>
      <c r="D233" s="132">
        <f>40*2</f>
        <v>80</v>
      </c>
      <c r="E233" s="133"/>
      <c r="F233" s="124"/>
      <c r="G233" s="125"/>
      <c r="H233" s="124"/>
      <c r="I233" s="124"/>
      <c r="J233" s="134"/>
      <c r="K233" s="134"/>
      <c r="L233" s="135"/>
      <c r="M233" s="136"/>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c r="BN233" s="129"/>
      <c r="BO233" s="129"/>
      <c r="BP233" s="129"/>
      <c r="BQ233" s="129"/>
      <c r="BR233" s="129"/>
      <c r="BS233" s="129"/>
      <c r="BT233" s="129"/>
      <c r="BU233" s="129"/>
      <c r="BV233" s="129"/>
      <c r="BW233" s="129"/>
      <c r="BX233" s="129"/>
      <c r="BY233" s="129"/>
      <c r="BZ233" s="129"/>
      <c r="CA233" s="129"/>
      <c r="CB233" s="129"/>
      <c r="CC233" s="129"/>
      <c r="CD233" s="129"/>
      <c r="CE233" s="129"/>
      <c r="CF233" s="129"/>
      <c r="CG233" s="129"/>
      <c r="CH233" s="129"/>
      <c r="CI233" s="129"/>
      <c r="CJ233" s="129"/>
      <c r="CK233" s="129"/>
      <c r="CL233" s="129"/>
      <c r="CM233" s="129"/>
      <c r="CN233" s="129"/>
      <c r="CO233" s="129"/>
      <c r="CP233" s="129"/>
      <c r="CQ233" s="129"/>
      <c r="CR233" s="129"/>
      <c r="CS233" s="129"/>
      <c r="CT233" s="129"/>
      <c r="CU233" s="129"/>
      <c r="CV233" s="129"/>
      <c r="CW233" s="129"/>
      <c r="CX233" s="129"/>
      <c r="CY233" s="129"/>
      <c r="CZ233" s="129"/>
      <c r="DA233" s="129"/>
      <c r="DB233" s="129"/>
      <c r="DC233" s="129"/>
      <c r="DD233" s="129"/>
      <c r="DE233" s="129"/>
      <c r="DF233" s="129"/>
      <c r="DG233" s="129"/>
      <c r="DH233" s="129"/>
      <c r="DI233" s="129"/>
      <c r="DJ233" s="129"/>
      <c r="DK233" s="129"/>
      <c r="DL233" s="129"/>
      <c r="DM233" s="129"/>
      <c r="DN233" s="129"/>
      <c r="DO233" s="129"/>
      <c r="DP233" s="129"/>
      <c r="DQ233" s="129"/>
      <c r="DR233" s="129"/>
      <c r="DS233" s="129"/>
      <c r="DT233" s="129"/>
      <c r="DU233" s="129"/>
      <c r="DV233" s="129"/>
      <c r="DW233" s="129"/>
      <c r="DX233" s="129"/>
      <c r="DY233" s="129"/>
      <c r="DZ233" s="129"/>
      <c r="EA233" s="129"/>
      <c r="EB233" s="129"/>
      <c r="EC233" s="129"/>
      <c r="ED233" s="129"/>
      <c r="EE233" s="129"/>
      <c r="EF233" s="129"/>
      <c r="EG233" s="129"/>
      <c r="EH233" s="129"/>
      <c r="EI233" s="129"/>
      <c r="EJ233" s="129"/>
      <c r="EK233" s="129"/>
      <c r="EL233" s="129"/>
      <c r="EM233" s="129"/>
      <c r="EN233" s="129"/>
      <c r="EO233" s="129"/>
      <c r="EP233" s="129"/>
      <c r="EQ233" s="129"/>
      <c r="ER233" s="129"/>
      <c r="ES233" s="129"/>
      <c r="ET233" s="129"/>
      <c r="EU233" s="129"/>
      <c r="EV233" s="129"/>
      <c r="EW233" s="129"/>
      <c r="EX233" s="129"/>
      <c r="EY233" s="129"/>
      <c r="EZ233" s="129"/>
      <c r="FA233" s="129"/>
      <c r="FB233" s="129"/>
      <c r="FC233" s="129"/>
      <c r="FD233" s="129"/>
      <c r="FE233" s="129"/>
      <c r="FF233" s="129"/>
      <c r="FG233" s="129"/>
      <c r="FH233" s="129"/>
      <c r="FI233" s="129"/>
      <c r="FJ233" s="129"/>
      <c r="FK233" s="129"/>
      <c r="FL233" s="129"/>
      <c r="FM233" s="129"/>
      <c r="FN233" s="129"/>
      <c r="FO233" s="129"/>
      <c r="FP233" s="129"/>
      <c r="FQ233" s="129"/>
      <c r="FR233" s="129"/>
      <c r="FS233" s="129"/>
      <c r="FT233" s="129"/>
      <c r="FU233" s="129"/>
      <c r="FV233" s="129"/>
      <c r="FW233" s="129"/>
      <c r="FX233" s="129"/>
      <c r="FY233" s="129"/>
      <c r="FZ233" s="129"/>
      <c r="GA233" s="129"/>
      <c r="GB233" s="129"/>
      <c r="GC233" s="129"/>
      <c r="GD233" s="129"/>
      <c r="GE233" s="129"/>
      <c r="GF233" s="129"/>
      <c r="GG233" s="129"/>
      <c r="GH233" s="129"/>
      <c r="GI233" s="129"/>
      <c r="GJ233" s="129"/>
      <c r="GK233" s="129"/>
      <c r="GL233" s="129"/>
      <c r="GM233" s="129"/>
      <c r="GN233" s="129"/>
      <c r="GO233" s="129"/>
      <c r="GP233" s="129"/>
      <c r="GQ233" s="129"/>
      <c r="GR233" s="129"/>
      <c r="GS233" s="129"/>
      <c r="GT233" s="129"/>
      <c r="GU233" s="129"/>
      <c r="GV233" s="129"/>
      <c r="GW233" s="129"/>
      <c r="GX233" s="129"/>
      <c r="GY233" s="129"/>
      <c r="GZ233" s="129"/>
      <c r="HA233" s="129"/>
      <c r="HB233" s="129"/>
      <c r="HC233" s="129"/>
      <c r="HD233" s="129"/>
      <c r="HE233" s="129"/>
      <c r="HF233" s="129"/>
      <c r="HG233" s="129"/>
      <c r="HH233" s="129"/>
      <c r="HI233" s="129"/>
      <c r="HJ233" s="129"/>
      <c r="HK233" s="129"/>
      <c r="HL233" s="129"/>
      <c r="HM233" s="129"/>
      <c r="HN233" s="129"/>
      <c r="HO233" s="129"/>
      <c r="HP233" s="129"/>
      <c r="HQ233" s="129"/>
      <c r="HR233" s="129"/>
      <c r="HS233" s="129"/>
      <c r="HT233" s="129"/>
      <c r="HU233" s="129"/>
      <c r="HV233" s="129"/>
      <c r="HW233" s="129"/>
      <c r="HX233" s="129"/>
      <c r="HY233" s="129"/>
      <c r="HZ233" s="129"/>
      <c r="IA233" s="129"/>
      <c r="IB233" s="129"/>
      <c r="IC233" s="129"/>
      <c r="ID233" s="129"/>
      <c r="IE233" s="129"/>
      <c r="IF233" s="129"/>
      <c r="IG233" s="129"/>
      <c r="IH233" s="129"/>
      <c r="II233" s="129"/>
      <c r="IJ233" s="129"/>
      <c r="IK233" s="129"/>
      <c r="IL233" s="129"/>
      <c r="IM233" s="129"/>
      <c r="IN233" s="129"/>
      <c r="IO233" s="129"/>
      <c r="IP233" s="129"/>
      <c r="IQ233" s="129"/>
      <c r="IR233" s="129"/>
      <c r="IS233" s="129"/>
      <c r="IT233" s="129"/>
      <c r="IU233" s="129"/>
      <c r="IV233" s="129"/>
      <c r="IW233" s="129"/>
    </row>
    <row r="234" spans="1:257" ht="16.5">
      <c r="A234" s="130">
        <v>7</v>
      </c>
      <c r="B234" s="201" t="s">
        <v>174</v>
      </c>
      <c r="C234" s="131" t="s">
        <v>45</v>
      </c>
      <c r="D234" s="132">
        <f>10*2</f>
        <v>20</v>
      </c>
      <c r="E234" s="133"/>
      <c r="F234" s="124"/>
      <c r="G234" s="125"/>
      <c r="H234" s="124"/>
      <c r="I234" s="124"/>
      <c r="J234" s="134"/>
      <c r="K234" s="134"/>
      <c r="L234" s="135"/>
      <c r="M234" s="136"/>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29"/>
      <c r="BM234" s="129"/>
      <c r="BN234" s="129"/>
      <c r="BO234" s="129"/>
      <c r="BP234" s="129"/>
      <c r="BQ234" s="129"/>
      <c r="BR234" s="129"/>
      <c r="BS234" s="129"/>
      <c r="BT234" s="129"/>
      <c r="BU234" s="129"/>
      <c r="BV234" s="129"/>
      <c r="BW234" s="129"/>
      <c r="BX234" s="129"/>
      <c r="BY234" s="129"/>
      <c r="BZ234" s="129"/>
      <c r="CA234" s="129"/>
      <c r="CB234" s="129"/>
      <c r="CC234" s="129"/>
      <c r="CD234" s="129"/>
      <c r="CE234" s="129"/>
      <c r="CF234" s="129"/>
      <c r="CG234" s="129"/>
      <c r="CH234" s="129"/>
      <c r="CI234" s="129"/>
      <c r="CJ234" s="129"/>
      <c r="CK234" s="129"/>
      <c r="CL234" s="129"/>
      <c r="CM234" s="129"/>
      <c r="CN234" s="129"/>
      <c r="CO234" s="129"/>
      <c r="CP234" s="129"/>
      <c r="CQ234" s="129"/>
      <c r="CR234" s="129"/>
      <c r="CS234" s="129"/>
      <c r="CT234" s="129"/>
      <c r="CU234" s="129"/>
      <c r="CV234" s="129"/>
      <c r="CW234" s="129"/>
      <c r="CX234" s="129"/>
      <c r="CY234" s="129"/>
      <c r="CZ234" s="129"/>
      <c r="DA234" s="129"/>
      <c r="DB234" s="129"/>
      <c r="DC234" s="129"/>
      <c r="DD234" s="129"/>
      <c r="DE234" s="129"/>
      <c r="DF234" s="129"/>
      <c r="DG234" s="129"/>
      <c r="DH234" s="129"/>
      <c r="DI234" s="129"/>
      <c r="DJ234" s="129"/>
      <c r="DK234" s="129"/>
      <c r="DL234" s="129"/>
      <c r="DM234" s="129"/>
      <c r="DN234" s="129"/>
      <c r="DO234" s="129"/>
      <c r="DP234" s="129"/>
      <c r="DQ234" s="129"/>
      <c r="DR234" s="129"/>
      <c r="DS234" s="129"/>
      <c r="DT234" s="129"/>
      <c r="DU234" s="129"/>
      <c r="DV234" s="129"/>
      <c r="DW234" s="129"/>
      <c r="DX234" s="129"/>
      <c r="DY234" s="129"/>
      <c r="DZ234" s="129"/>
      <c r="EA234" s="129"/>
      <c r="EB234" s="129"/>
      <c r="EC234" s="129"/>
      <c r="ED234" s="129"/>
      <c r="EE234" s="129"/>
      <c r="EF234" s="129"/>
      <c r="EG234" s="129"/>
      <c r="EH234" s="129"/>
      <c r="EI234" s="129"/>
      <c r="EJ234" s="129"/>
      <c r="EK234" s="129"/>
      <c r="EL234" s="129"/>
      <c r="EM234" s="129"/>
      <c r="EN234" s="129"/>
      <c r="EO234" s="129"/>
      <c r="EP234" s="129"/>
      <c r="EQ234" s="129"/>
      <c r="ER234" s="129"/>
      <c r="ES234" s="129"/>
      <c r="ET234" s="129"/>
      <c r="EU234" s="129"/>
      <c r="EV234" s="129"/>
      <c r="EW234" s="129"/>
      <c r="EX234" s="129"/>
      <c r="EY234" s="129"/>
      <c r="EZ234" s="129"/>
      <c r="FA234" s="129"/>
      <c r="FB234" s="129"/>
      <c r="FC234" s="129"/>
      <c r="FD234" s="129"/>
      <c r="FE234" s="129"/>
      <c r="FF234" s="129"/>
      <c r="FG234" s="129"/>
      <c r="FH234" s="129"/>
      <c r="FI234" s="129"/>
      <c r="FJ234" s="129"/>
      <c r="FK234" s="129"/>
      <c r="FL234" s="129"/>
      <c r="FM234" s="129"/>
      <c r="FN234" s="129"/>
      <c r="FO234" s="129"/>
      <c r="FP234" s="129"/>
      <c r="FQ234" s="129"/>
      <c r="FR234" s="129"/>
      <c r="FS234" s="129"/>
      <c r="FT234" s="129"/>
      <c r="FU234" s="129"/>
      <c r="FV234" s="129"/>
      <c r="FW234" s="129"/>
      <c r="FX234" s="129"/>
      <c r="FY234" s="129"/>
      <c r="FZ234" s="129"/>
      <c r="GA234" s="129"/>
      <c r="GB234" s="129"/>
      <c r="GC234" s="129"/>
      <c r="GD234" s="129"/>
      <c r="GE234" s="129"/>
      <c r="GF234" s="129"/>
      <c r="GG234" s="129"/>
      <c r="GH234" s="129"/>
      <c r="GI234" s="129"/>
      <c r="GJ234" s="129"/>
      <c r="GK234" s="129"/>
      <c r="GL234" s="129"/>
      <c r="GM234" s="129"/>
      <c r="GN234" s="129"/>
      <c r="GO234" s="129"/>
      <c r="GP234" s="129"/>
      <c r="GQ234" s="129"/>
      <c r="GR234" s="129"/>
      <c r="GS234" s="129"/>
      <c r="GT234" s="129"/>
      <c r="GU234" s="129"/>
      <c r="GV234" s="129"/>
      <c r="GW234" s="129"/>
      <c r="GX234" s="129"/>
      <c r="GY234" s="129"/>
      <c r="GZ234" s="129"/>
      <c r="HA234" s="129"/>
      <c r="HB234" s="129"/>
      <c r="HC234" s="129"/>
      <c r="HD234" s="129"/>
      <c r="HE234" s="129"/>
      <c r="HF234" s="129"/>
      <c r="HG234" s="129"/>
      <c r="HH234" s="129"/>
      <c r="HI234" s="129"/>
      <c r="HJ234" s="129"/>
      <c r="HK234" s="129"/>
      <c r="HL234" s="129"/>
      <c r="HM234" s="129"/>
      <c r="HN234" s="129"/>
      <c r="HO234" s="129"/>
      <c r="HP234" s="129"/>
      <c r="HQ234" s="129"/>
      <c r="HR234" s="129"/>
      <c r="HS234" s="129"/>
      <c r="HT234" s="129"/>
      <c r="HU234" s="129"/>
      <c r="HV234" s="129"/>
      <c r="HW234" s="129"/>
      <c r="HX234" s="129"/>
      <c r="HY234" s="129"/>
      <c r="HZ234" s="129"/>
      <c r="IA234" s="129"/>
      <c r="IB234" s="129"/>
      <c r="IC234" s="129"/>
      <c r="ID234" s="129"/>
      <c r="IE234" s="129"/>
      <c r="IF234" s="129"/>
      <c r="IG234" s="129"/>
      <c r="IH234" s="129"/>
      <c r="II234" s="129"/>
      <c r="IJ234" s="129"/>
      <c r="IK234" s="129"/>
      <c r="IL234" s="129"/>
      <c r="IM234" s="129"/>
      <c r="IN234" s="129"/>
      <c r="IO234" s="129"/>
      <c r="IP234" s="129"/>
      <c r="IQ234" s="129"/>
      <c r="IR234" s="129"/>
      <c r="IS234" s="129"/>
      <c r="IT234" s="129"/>
      <c r="IU234" s="129"/>
      <c r="IV234" s="129"/>
      <c r="IW234" s="129"/>
    </row>
    <row r="235" spans="1:257" ht="16.5">
      <c r="A235" s="130">
        <v>8</v>
      </c>
      <c r="B235" s="201" t="s">
        <v>175</v>
      </c>
      <c r="C235" s="131" t="s">
        <v>45</v>
      </c>
      <c r="D235" s="132">
        <f>10*2</f>
        <v>20</v>
      </c>
      <c r="E235" s="133"/>
      <c r="F235" s="124"/>
      <c r="G235" s="125"/>
      <c r="H235" s="124"/>
      <c r="I235" s="124"/>
      <c r="J235" s="134"/>
      <c r="K235" s="134"/>
      <c r="L235" s="135"/>
      <c r="M235" s="136"/>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c r="BN235" s="129"/>
      <c r="BO235" s="129"/>
      <c r="BP235" s="129"/>
      <c r="BQ235" s="129"/>
      <c r="BR235" s="129"/>
      <c r="BS235" s="129"/>
      <c r="BT235" s="129"/>
      <c r="BU235" s="129"/>
      <c r="BV235" s="129"/>
      <c r="BW235" s="129"/>
      <c r="BX235" s="129"/>
      <c r="BY235" s="129"/>
      <c r="BZ235" s="129"/>
      <c r="CA235" s="129"/>
      <c r="CB235" s="129"/>
      <c r="CC235" s="129"/>
      <c r="CD235" s="129"/>
      <c r="CE235" s="129"/>
      <c r="CF235" s="129"/>
      <c r="CG235" s="129"/>
      <c r="CH235" s="129"/>
      <c r="CI235" s="129"/>
      <c r="CJ235" s="129"/>
      <c r="CK235" s="129"/>
      <c r="CL235" s="129"/>
      <c r="CM235" s="129"/>
      <c r="CN235" s="129"/>
      <c r="CO235" s="129"/>
      <c r="CP235" s="129"/>
      <c r="CQ235" s="129"/>
      <c r="CR235" s="129"/>
      <c r="CS235" s="129"/>
      <c r="CT235" s="129"/>
      <c r="CU235" s="129"/>
      <c r="CV235" s="129"/>
      <c r="CW235" s="129"/>
      <c r="CX235" s="129"/>
      <c r="CY235" s="129"/>
      <c r="CZ235" s="129"/>
      <c r="DA235" s="129"/>
      <c r="DB235" s="129"/>
      <c r="DC235" s="129"/>
      <c r="DD235" s="129"/>
      <c r="DE235" s="129"/>
      <c r="DF235" s="129"/>
      <c r="DG235" s="129"/>
      <c r="DH235" s="129"/>
      <c r="DI235" s="129"/>
      <c r="DJ235" s="129"/>
      <c r="DK235" s="129"/>
      <c r="DL235" s="129"/>
      <c r="DM235" s="129"/>
      <c r="DN235" s="129"/>
      <c r="DO235" s="129"/>
      <c r="DP235" s="129"/>
      <c r="DQ235" s="129"/>
      <c r="DR235" s="129"/>
      <c r="DS235" s="129"/>
      <c r="DT235" s="129"/>
      <c r="DU235" s="129"/>
      <c r="DV235" s="129"/>
      <c r="DW235" s="129"/>
      <c r="DX235" s="129"/>
      <c r="DY235" s="129"/>
      <c r="DZ235" s="129"/>
      <c r="EA235" s="129"/>
      <c r="EB235" s="129"/>
      <c r="EC235" s="129"/>
      <c r="ED235" s="129"/>
      <c r="EE235" s="129"/>
      <c r="EF235" s="129"/>
      <c r="EG235" s="129"/>
      <c r="EH235" s="129"/>
      <c r="EI235" s="129"/>
      <c r="EJ235" s="129"/>
      <c r="EK235" s="129"/>
      <c r="EL235" s="129"/>
      <c r="EM235" s="129"/>
      <c r="EN235" s="129"/>
      <c r="EO235" s="129"/>
      <c r="EP235" s="129"/>
      <c r="EQ235" s="129"/>
      <c r="ER235" s="129"/>
      <c r="ES235" s="129"/>
      <c r="ET235" s="129"/>
      <c r="EU235" s="129"/>
      <c r="EV235" s="129"/>
      <c r="EW235" s="129"/>
      <c r="EX235" s="129"/>
      <c r="EY235" s="129"/>
      <c r="EZ235" s="129"/>
      <c r="FA235" s="129"/>
      <c r="FB235" s="129"/>
      <c r="FC235" s="129"/>
      <c r="FD235" s="129"/>
      <c r="FE235" s="129"/>
      <c r="FF235" s="129"/>
      <c r="FG235" s="129"/>
      <c r="FH235" s="129"/>
      <c r="FI235" s="129"/>
      <c r="FJ235" s="129"/>
      <c r="FK235" s="129"/>
      <c r="FL235" s="129"/>
      <c r="FM235" s="129"/>
      <c r="FN235" s="129"/>
      <c r="FO235" s="129"/>
      <c r="FP235" s="129"/>
      <c r="FQ235" s="129"/>
      <c r="FR235" s="129"/>
      <c r="FS235" s="129"/>
      <c r="FT235" s="129"/>
      <c r="FU235" s="129"/>
      <c r="FV235" s="129"/>
      <c r="FW235" s="129"/>
      <c r="FX235" s="129"/>
      <c r="FY235" s="129"/>
      <c r="FZ235" s="129"/>
      <c r="GA235" s="129"/>
      <c r="GB235" s="129"/>
      <c r="GC235" s="129"/>
      <c r="GD235" s="129"/>
      <c r="GE235" s="129"/>
      <c r="GF235" s="129"/>
      <c r="GG235" s="129"/>
      <c r="GH235" s="129"/>
      <c r="GI235" s="129"/>
      <c r="GJ235" s="129"/>
      <c r="GK235" s="129"/>
      <c r="GL235" s="129"/>
      <c r="GM235" s="129"/>
      <c r="GN235" s="129"/>
      <c r="GO235" s="129"/>
      <c r="GP235" s="129"/>
      <c r="GQ235" s="129"/>
      <c r="GR235" s="129"/>
      <c r="GS235" s="129"/>
      <c r="GT235" s="129"/>
      <c r="GU235" s="129"/>
      <c r="GV235" s="129"/>
      <c r="GW235" s="129"/>
      <c r="GX235" s="129"/>
      <c r="GY235" s="129"/>
      <c r="GZ235" s="129"/>
      <c r="HA235" s="129"/>
      <c r="HB235" s="129"/>
      <c r="HC235" s="129"/>
      <c r="HD235" s="129"/>
      <c r="HE235" s="129"/>
      <c r="HF235" s="129"/>
      <c r="HG235" s="129"/>
      <c r="HH235" s="129"/>
      <c r="HI235" s="129"/>
      <c r="HJ235" s="129"/>
      <c r="HK235" s="129"/>
      <c r="HL235" s="129"/>
      <c r="HM235" s="129"/>
      <c r="HN235" s="129"/>
      <c r="HO235" s="129"/>
      <c r="HP235" s="129"/>
      <c r="HQ235" s="129"/>
      <c r="HR235" s="129"/>
      <c r="HS235" s="129"/>
      <c r="HT235" s="129"/>
      <c r="HU235" s="129"/>
      <c r="HV235" s="129"/>
      <c r="HW235" s="129"/>
      <c r="HX235" s="129"/>
      <c r="HY235" s="129"/>
      <c r="HZ235" s="129"/>
      <c r="IA235" s="129"/>
      <c r="IB235" s="129"/>
      <c r="IC235" s="129"/>
      <c r="ID235" s="129"/>
      <c r="IE235" s="129"/>
      <c r="IF235" s="129"/>
      <c r="IG235" s="129"/>
      <c r="IH235" s="129"/>
      <c r="II235" s="129"/>
      <c r="IJ235" s="129"/>
      <c r="IK235" s="129"/>
      <c r="IL235" s="129"/>
      <c r="IM235" s="129"/>
      <c r="IN235" s="129"/>
      <c r="IO235" s="129"/>
      <c r="IP235" s="129"/>
      <c r="IQ235" s="129"/>
      <c r="IR235" s="129"/>
      <c r="IS235" s="129"/>
      <c r="IT235" s="129"/>
      <c r="IU235" s="129"/>
      <c r="IV235" s="129"/>
      <c r="IW235" s="129"/>
    </row>
    <row r="236" spans="1:257">
      <c r="A236" s="13"/>
      <c r="B236" s="165" t="s">
        <v>176</v>
      </c>
      <c r="C236" s="31"/>
      <c r="D236" s="31"/>
      <c r="E236" s="31"/>
      <c r="F236" s="9">
        <f>SUM(F228:F235)</f>
        <v>0</v>
      </c>
      <c r="G236" s="31"/>
      <c r="H236" s="9">
        <f>SUM(H228:H235)</f>
        <v>0</v>
      </c>
      <c r="I236" s="9">
        <f>SUM(I228:I235)</f>
        <v>0</v>
      </c>
      <c r="J236" s="31"/>
      <c r="K236" s="31"/>
      <c r="L236" s="31"/>
      <c r="M236" s="122"/>
    </row>
    <row r="237" spans="1:257">
      <c r="A237" s="209" t="s">
        <v>177</v>
      </c>
      <c r="B237" s="209"/>
      <c r="C237" s="209"/>
      <c r="D237" s="209"/>
      <c r="E237" s="209"/>
      <c r="F237" s="209"/>
      <c r="G237" s="209"/>
      <c r="H237" s="209"/>
      <c r="I237" s="209"/>
      <c r="J237" s="209"/>
      <c r="K237" s="209"/>
      <c r="L237" s="209"/>
      <c r="M237" s="16"/>
    </row>
    <row r="238" spans="1:257" ht="23.25" customHeight="1">
      <c r="A238" s="218" t="s">
        <v>219</v>
      </c>
      <c r="B238" s="218"/>
      <c r="C238" s="218"/>
      <c r="D238" s="218"/>
      <c r="E238" s="218"/>
      <c r="F238" s="218"/>
      <c r="G238" s="218"/>
      <c r="H238" s="218"/>
      <c r="I238" s="218"/>
      <c r="J238" s="218"/>
      <c r="K238" s="218"/>
      <c r="L238" s="218"/>
      <c r="M238" s="218"/>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29"/>
      <c r="BM238" s="129"/>
      <c r="BN238" s="129"/>
      <c r="BO238" s="129"/>
      <c r="BP238" s="129"/>
      <c r="BQ238" s="129"/>
      <c r="BR238" s="129"/>
      <c r="BS238" s="129"/>
      <c r="BT238" s="129"/>
      <c r="BU238" s="129"/>
      <c r="BV238" s="129"/>
      <c r="BW238" s="129"/>
      <c r="BX238" s="129"/>
      <c r="BY238" s="129"/>
      <c r="BZ238" s="129"/>
      <c r="CA238" s="129"/>
      <c r="CB238" s="129"/>
      <c r="CC238" s="129"/>
      <c r="CD238" s="129"/>
      <c r="CE238" s="129"/>
      <c r="CF238" s="129"/>
      <c r="CG238" s="129"/>
      <c r="CH238" s="129"/>
      <c r="CI238" s="129"/>
      <c r="CJ238" s="129"/>
      <c r="CK238" s="129"/>
      <c r="CL238" s="129"/>
      <c r="CM238" s="129"/>
      <c r="CN238" s="129"/>
      <c r="CO238" s="129"/>
      <c r="CP238" s="129"/>
      <c r="CQ238" s="129"/>
      <c r="CR238" s="129"/>
      <c r="CS238" s="129"/>
      <c r="CT238" s="129"/>
      <c r="CU238" s="129"/>
      <c r="CV238" s="129"/>
      <c r="CW238" s="129"/>
      <c r="CX238" s="129"/>
      <c r="CY238" s="129"/>
      <c r="CZ238" s="129"/>
      <c r="DA238" s="129"/>
      <c r="DB238" s="129"/>
      <c r="DC238" s="129"/>
      <c r="DD238" s="129"/>
      <c r="DE238" s="129"/>
      <c r="DF238" s="129"/>
      <c r="DG238" s="129"/>
      <c r="DH238" s="129"/>
      <c r="DI238" s="129"/>
      <c r="DJ238" s="129"/>
      <c r="DK238" s="129"/>
      <c r="DL238" s="129"/>
      <c r="DM238" s="129"/>
      <c r="DN238" s="129"/>
      <c r="DO238" s="129"/>
      <c r="DP238" s="129"/>
      <c r="DQ238" s="129"/>
      <c r="DR238" s="129"/>
      <c r="DS238" s="129"/>
      <c r="DT238" s="129"/>
      <c r="DU238" s="129"/>
      <c r="DV238" s="129"/>
      <c r="DW238" s="129"/>
      <c r="DX238" s="129"/>
      <c r="DY238" s="129"/>
      <c r="DZ238" s="129"/>
      <c r="EA238" s="129"/>
      <c r="EB238" s="129"/>
      <c r="EC238" s="129"/>
      <c r="ED238" s="129"/>
      <c r="EE238" s="129"/>
      <c r="EF238" s="129"/>
      <c r="EG238" s="129"/>
      <c r="EH238" s="129"/>
      <c r="EI238" s="129"/>
      <c r="EJ238" s="129"/>
      <c r="EK238" s="129"/>
      <c r="EL238" s="129"/>
      <c r="EM238" s="129"/>
      <c r="EN238" s="129"/>
      <c r="EO238" s="129"/>
      <c r="EP238" s="129"/>
      <c r="EQ238" s="129"/>
      <c r="ER238" s="129"/>
      <c r="ES238" s="129"/>
      <c r="ET238" s="129"/>
      <c r="EU238" s="129"/>
      <c r="EV238" s="129"/>
      <c r="EW238" s="129"/>
      <c r="EX238" s="129"/>
      <c r="EY238" s="129"/>
      <c r="EZ238" s="129"/>
      <c r="FA238" s="129"/>
      <c r="FB238" s="129"/>
      <c r="FC238" s="129"/>
      <c r="FD238" s="129"/>
      <c r="FE238" s="129"/>
      <c r="FF238" s="129"/>
      <c r="FG238" s="129"/>
      <c r="FH238" s="129"/>
      <c r="FI238" s="129"/>
      <c r="FJ238" s="129"/>
      <c r="FK238" s="129"/>
      <c r="FL238" s="129"/>
      <c r="FM238" s="129"/>
      <c r="FN238" s="129"/>
      <c r="FO238" s="129"/>
      <c r="FP238" s="129"/>
      <c r="FQ238" s="129"/>
      <c r="FR238" s="129"/>
      <c r="FS238" s="129"/>
      <c r="FT238" s="129"/>
      <c r="FU238" s="129"/>
      <c r="FV238" s="129"/>
      <c r="FW238" s="129"/>
      <c r="FX238" s="129"/>
      <c r="FY238" s="129"/>
      <c r="FZ238" s="129"/>
      <c r="GA238" s="129"/>
      <c r="GB238" s="129"/>
      <c r="GC238" s="129"/>
      <c r="GD238" s="129"/>
      <c r="GE238" s="129"/>
      <c r="GF238" s="129"/>
      <c r="GG238" s="129"/>
      <c r="GH238" s="129"/>
      <c r="GI238" s="129"/>
      <c r="GJ238" s="129"/>
      <c r="GK238" s="129"/>
      <c r="GL238" s="129"/>
      <c r="GM238" s="129"/>
      <c r="GN238" s="129"/>
      <c r="GO238" s="129"/>
      <c r="GP238" s="129"/>
      <c r="GQ238" s="129"/>
      <c r="GR238" s="129"/>
      <c r="GS238" s="129"/>
      <c r="GT238" s="129"/>
      <c r="GU238" s="129"/>
      <c r="GV238" s="129"/>
      <c r="GW238" s="129"/>
      <c r="GX238" s="129"/>
      <c r="GY238" s="129"/>
      <c r="GZ238" s="129"/>
      <c r="HA238" s="129"/>
      <c r="HB238" s="129"/>
      <c r="HC238" s="129"/>
      <c r="HD238" s="129"/>
      <c r="HE238" s="129"/>
      <c r="HF238" s="129"/>
      <c r="HG238" s="129"/>
      <c r="HH238" s="129"/>
      <c r="HI238" s="129"/>
      <c r="HJ238" s="129"/>
      <c r="HK238" s="129"/>
      <c r="HL238" s="129"/>
      <c r="HM238" s="129"/>
      <c r="HN238" s="129"/>
      <c r="HO238" s="129"/>
      <c r="HP238" s="129"/>
      <c r="HQ238" s="129"/>
      <c r="HR238" s="129"/>
      <c r="HS238" s="129"/>
      <c r="HT238" s="129"/>
      <c r="HU238" s="129"/>
      <c r="HV238" s="129"/>
      <c r="HW238" s="129"/>
      <c r="HX238" s="129"/>
      <c r="HY238" s="129"/>
      <c r="HZ238" s="129"/>
      <c r="IA238" s="129"/>
      <c r="IB238" s="129"/>
      <c r="IC238" s="129"/>
      <c r="ID238" s="129"/>
      <c r="IE238" s="129"/>
      <c r="IF238" s="129"/>
      <c r="IG238" s="129"/>
      <c r="IH238" s="129"/>
      <c r="II238" s="129"/>
      <c r="IJ238" s="129"/>
      <c r="IK238" s="129"/>
      <c r="IL238" s="129"/>
      <c r="IM238" s="129"/>
      <c r="IN238" s="129"/>
      <c r="IO238" s="129"/>
      <c r="IP238" s="129"/>
      <c r="IQ238" s="129"/>
      <c r="IR238" s="129"/>
      <c r="IS238" s="129"/>
      <c r="IT238" s="129"/>
      <c r="IU238" s="129"/>
      <c r="IV238" s="129"/>
      <c r="IW238" s="129"/>
    </row>
    <row r="239" spans="1:257" s="137" customFormat="1" ht="58.5" customHeight="1">
      <c r="A239" s="219" t="s">
        <v>178</v>
      </c>
      <c r="B239" s="219"/>
      <c r="C239" s="219"/>
      <c r="D239" s="219"/>
      <c r="E239" s="219"/>
      <c r="F239" s="219"/>
      <c r="G239" s="219"/>
      <c r="H239" s="219"/>
      <c r="I239" s="219"/>
      <c r="J239" s="219"/>
      <c r="K239" s="219"/>
      <c r="L239" s="219"/>
      <c r="M239" s="219"/>
    </row>
    <row r="240" spans="1:257" s="137" customFormat="1" ht="51.75" customHeight="1">
      <c r="A240" s="219" t="s">
        <v>179</v>
      </c>
      <c r="B240" s="219"/>
      <c r="C240" s="219"/>
      <c r="D240" s="219"/>
      <c r="E240" s="219"/>
      <c r="F240" s="219"/>
      <c r="G240" s="219"/>
      <c r="H240" s="219"/>
      <c r="I240" s="219"/>
      <c r="J240" s="219"/>
      <c r="K240" s="219"/>
      <c r="L240" s="219"/>
      <c r="M240" s="219"/>
    </row>
    <row r="241" spans="1:13" s="137" customFormat="1" ht="46.5" customHeight="1">
      <c r="A241" s="219" t="s">
        <v>180</v>
      </c>
      <c r="B241" s="219"/>
      <c r="C241" s="219"/>
      <c r="D241" s="219"/>
      <c r="E241" s="219"/>
      <c r="F241" s="219"/>
      <c r="G241" s="219"/>
      <c r="H241" s="219"/>
      <c r="I241" s="219"/>
      <c r="J241" s="219"/>
      <c r="K241" s="219"/>
      <c r="L241" s="219"/>
      <c r="M241" s="219"/>
    </row>
    <row r="242" spans="1:13" s="137" customFormat="1" ht="55.5" customHeight="1">
      <c r="A242" s="219" t="s">
        <v>181</v>
      </c>
      <c r="B242" s="219"/>
      <c r="C242" s="219"/>
      <c r="D242" s="219"/>
      <c r="E242" s="219"/>
      <c r="F242" s="219"/>
      <c r="G242" s="219"/>
      <c r="H242" s="219"/>
      <c r="I242" s="219"/>
      <c r="J242" s="219"/>
      <c r="K242" s="219"/>
      <c r="L242" s="219"/>
      <c r="M242" s="219"/>
    </row>
    <row r="243" spans="1:13" s="137" customFormat="1" ht="52.5" customHeight="1">
      <c r="A243" s="219" t="s">
        <v>182</v>
      </c>
      <c r="B243" s="219"/>
      <c r="C243" s="219"/>
      <c r="D243" s="219"/>
      <c r="E243" s="219"/>
      <c r="F243" s="219"/>
      <c r="G243" s="219"/>
      <c r="H243" s="219"/>
      <c r="I243" s="219"/>
      <c r="J243" s="219"/>
      <c r="K243" s="219"/>
      <c r="L243" s="219"/>
      <c r="M243" s="219"/>
    </row>
    <row r="244" spans="1:13" s="137" customFormat="1" ht="42" customHeight="1">
      <c r="A244" s="219" t="s">
        <v>183</v>
      </c>
      <c r="B244" s="219"/>
      <c r="C244" s="219"/>
      <c r="D244" s="219"/>
      <c r="E244" s="219"/>
      <c r="F244" s="219"/>
      <c r="G244" s="219"/>
      <c r="H244" s="219"/>
      <c r="I244" s="219"/>
      <c r="J244" s="219"/>
      <c r="K244" s="219"/>
      <c r="L244" s="219"/>
      <c r="M244" s="219"/>
    </row>
    <row r="245" spans="1:13" s="138" customFormat="1" ht="39.75" customHeight="1">
      <c r="A245" s="215" t="s">
        <v>184</v>
      </c>
      <c r="B245" s="215"/>
      <c r="C245" s="215"/>
      <c r="D245" s="215"/>
      <c r="E245" s="215"/>
      <c r="F245" s="215"/>
      <c r="G245" s="215"/>
      <c r="H245" s="215"/>
      <c r="I245" s="215"/>
      <c r="J245" s="215"/>
      <c r="K245" s="215"/>
      <c r="L245" s="215"/>
      <c r="M245" s="215"/>
    </row>
    <row r="246" spans="1:13" s="139" customFormat="1" ht="54" customHeight="1">
      <c r="A246" s="216" t="s">
        <v>185</v>
      </c>
      <c r="B246" s="216"/>
      <c r="C246" s="216"/>
      <c r="D246" s="216"/>
      <c r="E246" s="216"/>
      <c r="F246" s="216"/>
      <c r="G246" s="216"/>
      <c r="H246" s="216"/>
      <c r="I246" s="216"/>
      <c r="J246" s="216"/>
      <c r="K246" s="216"/>
      <c r="L246" s="216"/>
      <c r="M246" s="216"/>
    </row>
    <row r="248" spans="1:13">
      <c r="B248" s="199" t="s">
        <v>228</v>
      </c>
    </row>
    <row r="249" spans="1:13" ht="48">
      <c r="A249" s="4" t="s">
        <v>1</v>
      </c>
      <c r="B249" s="162" t="s">
        <v>2</v>
      </c>
      <c r="C249" s="4" t="s">
        <v>3</v>
      </c>
      <c r="D249" s="4" t="s">
        <v>4</v>
      </c>
      <c r="E249" s="4" t="s">
        <v>5</v>
      </c>
      <c r="F249" s="4" t="s">
        <v>6</v>
      </c>
      <c r="G249" s="4" t="s">
        <v>7</v>
      </c>
      <c r="H249" s="4" t="s">
        <v>8</v>
      </c>
      <c r="I249" s="4" t="s">
        <v>9</v>
      </c>
      <c r="J249" s="158" t="s">
        <v>10</v>
      </c>
      <c r="K249" s="4" t="s">
        <v>11</v>
      </c>
      <c r="L249" s="4" t="s">
        <v>12</v>
      </c>
      <c r="M249" s="4" t="s">
        <v>20</v>
      </c>
    </row>
    <row r="250" spans="1:13">
      <c r="A250" s="5">
        <v>1</v>
      </c>
      <c r="B250" s="163">
        <v>2</v>
      </c>
      <c r="C250" s="5">
        <v>3</v>
      </c>
      <c r="D250" s="5">
        <v>4</v>
      </c>
      <c r="E250" s="5">
        <v>5</v>
      </c>
      <c r="F250" s="5" t="s">
        <v>230</v>
      </c>
      <c r="G250" s="5">
        <v>7</v>
      </c>
      <c r="H250" s="5" t="s">
        <v>232</v>
      </c>
      <c r="I250" s="5" t="s">
        <v>231</v>
      </c>
      <c r="J250" s="5">
        <v>10</v>
      </c>
      <c r="K250" s="5">
        <v>11</v>
      </c>
      <c r="L250" s="5">
        <v>12</v>
      </c>
      <c r="M250" s="5">
        <v>13</v>
      </c>
    </row>
    <row r="251" spans="1:13">
      <c r="A251" s="6">
        <v>1</v>
      </c>
      <c r="B251" s="153" t="s">
        <v>186</v>
      </c>
      <c r="C251" s="7" t="s">
        <v>45</v>
      </c>
      <c r="D251" s="33">
        <v>5000</v>
      </c>
      <c r="E251" s="9"/>
      <c r="F251" s="124"/>
      <c r="G251" s="125"/>
      <c r="H251" s="124"/>
      <c r="I251" s="124"/>
      <c r="J251" s="5"/>
      <c r="K251" s="5"/>
      <c r="L251" s="5"/>
      <c r="M251" s="11"/>
    </row>
    <row r="252" spans="1:13">
      <c r="A252" s="6">
        <v>2</v>
      </c>
      <c r="B252" s="153" t="s">
        <v>187</v>
      </c>
      <c r="C252" s="7" t="s">
        <v>45</v>
      </c>
      <c r="D252" s="33">
        <v>4800</v>
      </c>
      <c r="E252" s="9"/>
      <c r="F252" s="124"/>
      <c r="G252" s="125"/>
      <c r="H252" s="124"/>
      <c r="I252" s="124"/>
      <c r="J252" s="5"/>
      <c r="K252" s="5"/>
      <c r="L252" s="5"/>
      <c r="M252" s="11"/>
    </row>
    <row r="253" spans="1:13">
      <c r="A253" s="6">
        <v>3</v>
      </c>
      <c r="B253" s="153" t="s">
        <v>188</v>
      </c>
      <c r="C253" s="7" t="s">
        <v>45</v>
      </c>
      <c r="D253" s="33">
        <v>5000</v>
      </c>
      <c r="E253" s="9"/>
      <c r="F253" s="124"/>
      <c r="G253" s="125"/>
      <c r="H253" s="124"/>
      <c r="I253" s="124"/>
      <c r="J253" s="5"/>
      <c r="K253" s="5"/>
      <c r="L253" s="5"/>
      <c r="M253" s="11"/>
    </row>
    <row r="254" spans="1:13" ht="22.5">
      <c r="A254" s="6">
        <v>4</v>
      </c>
      <c r="B254" s="153" t="s">
        <v>249</v>
      </c>
      <c r="C254" s="7" t="s">
        <v>45</v>
      </c>
      <c r="D254" s="33">
        <v>5400</v>
      </c>
      <c r="E254" s="9"/>
      <c r="F254" s="124"/>
      <c r="G254" s="125"/>
      <c r="H254" s="124"/>
      <c r="I254" s="124"/>
      <c r="J254" s="5"/>
      <c r="K254" s="5"/>
      <c r="L254" s="5"/>
      <c r="M254" s="11"/>
    </row>
    <row r="255" spans="1:13" ht="22.5">
      <c r="A255" s="6">
        <v>5</v>
      </c>
      <c r="B255" s="202" t="s">
        <v>250</v>
      </c>
      <c r="C255" s="140" t="s">
        <v>45</v>
      </c>
      <c r="D255" s="141">
        <v>100</v>
      </c>
      <c r="E255" s="9"/>
      <c r="F255" s="124"/>
      <c r="G255" s="125"/>
      <c r="H255" s="124"/>
      <c r="I255" s="124"/>
      <c r="J255" s="5"/>
      <c r="K255" s="5"/>
      <c r="L255" s="5"/>
      <c r="M255" s="11"/>
    </row>
    <row r="256" spans="1:13" ht="22.5">
      <c r="A256" s="6">
        <v>6</v>
      </c>
      <c r="B256" s="202" t="s">
        <v>189</v>
      </c>
      <c r="C256" s="140" t="s">
        <v>45</v>
      </c>
      <c r="D256" s="141">
        <v>150</v>
      </c>
      <c r="E256" s="9"/>
      <c r="F256" s="124"/>
      <c r="G256" s="125"/>
      <c r="H256" s="124"/>
      <c r="I256" s="124"/>
      <c r="J256" s="5"/>
      <c r="K256" s="5"/>
      <c r="L256" s="5"/>
      <c r="M256" s="11"/>
    </row>
    <row r="257" spans="1:13" ht="22.5">
      <c r="A257" s="6">
        <v>7</v>
      </c>
      <c r="B257" s="202" t="s">
        <v>251</v>
      </c>
      <c r="C257" s="140" t="s">
        <v>45</v>
      </c>
      <c r="D257" s="141">
        <v>140</v>
      </c>
      <c r="E257" s="9"/>
      <c r="F257" s="124"/>
      <c r="G257" s="125"/>
      <c r="H257" s="124"/>
      <c r="I257" s="124"/>
      <c r="J257" s="5"/>
      <c r="K257" s="5"/>
      <c r="L257" s="5"/>
      <c r="M257" s="11"/>
    </row>
    <row r="258" spans="1:13" ht="22.5">
      <c r="A258" s="6">
        <v>8</v>
      </c>
      <c r="B258" s="202" t="s">
        <v>190</v>
      </c>
      <c r="C258" s="140" t="s">
        <v>45</v>
      </c>
      <c r="D258" s="141">
        <v>60</v>
      </c>
      <c r="E258" s="9"/>
      <c r="F258" s="124"/>
      <c r="G258" s="125"/>
      <c r="H258" s="124"/>
      <c r="I258" s="124"/>
      <c r="J258" s="5"/>
      <c r="K258" s="5"/>
      <c r="L258" s="5"/>
      <c r="M258" s="11"/>
    </row>
    <row r="259" spans="1:13" ht="22.5">
      <c r="A259" s="6">
        <v>9</v>
      </c>
      <c r="B259" s="202" t="s">
        <v>191</v>
      </c>
      <c r="C259" s="140" t="s">
        <v>45</v>
      </c>
      <c r="D259" s="141">
        <v>70</v>
      </c>
      <c r="E259" s="9"/>
      <c r="F259" s="124"/>
      <c r="G259" s="125"/>
      <c r="H259" s="124"/>
      <c r="I259" s="124"/>
      <c r="J259" s="5"/>
      <c r="K259" s="5"/>
      <c r="L259" s="5"/>
      <c r="M259" s="11"/>
    </row>
    <row r="260" spans="1:13" ht="22.5">
      <c r="A260" s="6">
        <v>10</v>
      </c>
      <c r="B260" s="202" t="s">
        <v>192</v>
      </c>
      <c r="C260" s="140" t="s">
        <v>45</v>
      </c>
      <c r="D260" s="141">
        <v>80</v>
      </c>
      <c r="E260" s="9"/>
      <c r="F260" s="124"/>
      <c r="G260" s="125"/>
      <c r="H260" s="124"/>
      <c r="I260" s="124"/>
      <c r="J260" s="5"/>
      <c r="K260" s="5"/>
      <c r="L260" s="5"/>
      <c r="M260" s="11"/>
    </row>
    <row r="261" spans="1:13">
      <c r="A261" s="13"/>
      <c r="B261" s="165" t="s">
        <v>193</v>
      </c>
      <c r="C261" s="31"/>
      <c r="D261" s="31"/>
      <c r="E261" s="31"/>
      <c r="F261" s="9">
        <f>SUM(F251:F260)</f>
        <v>0</v>
      </c>
      <c r="G261" s="31"/>
      <c r="H261" s="9">
        <f>SUM(H251:H260)</f>
        <v>0</v>
      </c>
      <c r="I261" s="9">
        <f>SUM(I251:I260)</f>
        <v>0</v>
      </c>
      <c r="J261" s="31"/>
      <c r="K261" s="31"/>
      <c r="L261" s="31"/>
      <c r="M261" s="122"/>
    </row>
    <row r="262" spans="1:13">
      <c r="A262" s="209" t="s">
        <v>194</v>
      </c>
      <c r="B262" s="209"/>
      <c r="C262" s="209"/>
      <c r="D262" s="209"/>
      <c r="E262" s="209"/>
      <c r="F262" s="209"/>
      <c r="G262" s="209"/>
      <c r="H262" s="209"/>
      <c r="I262" s="209"/>
      <c r="J262" s="209"/>
      <c r="K262" s="209"/>
      <c r="L262" s="209"/>
    </row>
    <row r="263" spans="1:13">
      <c r="A263" s="142"/>
      <c r="B263" s="203"/>
      <c r="C263" s="142"/>
      <c r="D263" s="142"/>
      <c r="E263" s="142"/>
      <c r="F263" s="142"/>
      <c r="G263" s="142"/>
      <c r="H263" s="142"/>
      <c r="I263" s="142"/>
      <c r="J263" s="142"/>
      <c r="K263" s="142"/>
      <c r="L263" s="142"/>
    </row>
    <row r="264" spans="1:13" ht="15" customHeight="1">
      <c r="A264" s="217" t="s">
        <v>220</v>
      </c>
      <c r="B264" s="217"/>
      <c r="C264" s="217"/>
      <c r="D264" s="217"/>
      <c r="E264" s="217"/>
      <c r="F264" s="217"/>
      <c r="G264" s="217"/>
      <c r="H264" s="217"/>
      <c r="I264" s="217"/>
      <c r="J264" s="217"/>
      <c r="K264" s="217"/>
      <c r="L264" s="217"/>
      <c r="M264" s="217"/>
    </row>
    <row r="265" spans="1:13" ht="77.25" customHeight="1">
      <c r="A265" s="210" t="s">
        <v>195</v>
      </c>
      <c r="B265" s="210"/>
      <c r="C265" s="210"/>
      <c r="D265" s="210"/>
      <c r="E265" s="210"/>
      <c r="F265" s="210"/>
      <c r="G265" s="210"/>
      <c r="H265" s="210"/>
      <c r="I265" s="210"/>
      <c r="J265" s="210"/>
      <c r="K265" s="210"/>
      <c r="L265" s="210"/>
      <c r="M265" s="210"/>
    </row>
    <row r="266" spans="1:13" ht="87" customHeight="1">
      <c r="A266" s="210" t="s">
        <v>196</v>
      </c>
      <c r="B266" s="210"/>
      <c r="C266" s="210"/>
      <c r="D266" s="210"/>
      <c r="E266" s="210"/>
      <c r="F266" s="210"/>
      <c r="G266" s="210"/>
      <c r="H266" s="210"/>
      <c r="I266" s="210"/>
      <c r="J266" s="210"/>
      <c r="K266" s="210"/>
      <c r="L266" s="210"/>
      <c r="M266" s="210"/>
    </row>
    <row r="267" spans="1:13" ht="86.25" customHeight="1">
      <c r="A267" s="210" t="s">
        <v>197</v>
      </c>
      <c r="B267" s="210"/>
      <c r="C267" s="210"/>
      <c r="D267" s="210"/>
      <c r="E267" s="210"/>
      <c r="F267" s="210"/>
      <c r="G267" s="210"/>
      <c r="H267" s="210"/>
      <c r="I267" s="210"/>
      <c r="J267" s="210"/>
      <c r="K267" s="210"/>
      <c r="L267" s="210"/>
      <c r="M267" s="210"/>
    </row>
    <row r="268" spans="1:13" ht="82.5" customHeight="1">
      <c r="A268" s="210" t="s">
        <v>198</v>
      </c>
      <c r="B268" s="210"/>
      <c r="C268" s="210"/>
      <c r="D268" s="210"/>
      <c r="E268" s="210"/>
      <c r="F268" s="210"/>
      <c r="G268" s="210"/>
      <c r="H268" s="210"/>
      <c r="I268" s="210"/>
      <c r="J268" s="210"/>
      <c r="K268" s="210"/>
      <c r="L268" s="210"/>
      <c r="M268" s="210"/>
    </row>
    <row r="269" spans="1:13" ht="59.25" customHeight="1">
      <c r="A269" s="210" t="s">
        <v>199</v>
      </c>
      <c r="B269" s="210"/>
      <c r="C269" s="210"/>
      <c r="D269" s="210"/>
      <c r="E269" s="210"/>
      <c r="F269" s="210"/>
      <c r="G269" s="210"/>
      <c r="H269" s="210"/>
      <c r="I269" s="210"/>
      <c r="J269" s="210"/>
      <c r="K269" s="210"/>
      <c r="L269" s="210"/>
      <c r="M269" s="210"/>
    </row>
    <row r="270" spans="1:13" ht="56.25" customHeight="1">
      <c r="A270" s="210" t="s">
        <v>200</v>
      </c>
      <c r="B270" s="210"/>
      <c r="C270" s="210"/>
      <c r="D270" s="210"/>
      <c r="E270" s="210"/>
      <c r="F270" s="210"/>
      <c r="G270" s="210"/>
      <c r="H270" s="210"/>
      <c r="I270" s="210"/>
      <c r="J270" s="210"/>
      <c r="K270" s="210"/>
      <c r="L270" s="210"/>
      <c r="M270" s="210"/>
    </row>
    <row r="271" spans="1:13" ht="58.5" customHeight="1">
      <c r="A271" s="211" t="s">
        <v>201</v>
      </c>
      <c r="B271" s="211"/>
      <c r="C271" s="211"/>
      <c r="D271" s="211"/>
      <c r="E271" s="211"/>
      <c r="F271" s="211"/>
      <c r="G271" s="211"/>
      <c r="H271" s="211"/>
      <c r="I271" s="211"/>
      <c r="J271" s="211"/>
      <c r="K271" s="211"/>
      <c r="L271" s="211"/>
      <c r="M271" s="211"/>
    </row>
    <row r="272" spans="1:13" s="143" customFormat="1" ht="60.75" customHeight="1">
      <c r="A272" s="212" t="s">
        <v>202</v>
      </c>
      <c r="B272" s="212"/>
      <c r="C272" s="212"/>
      <c r="D272" s="212"/>
      <c r="E272" s="212"/>
      <c r="F272" s="212"/>
      <c r="G272" s="212"/>
      <c r="H272" s="212"/>
      <c r="I272" s="212"/>
      <c r="J272" s="212"/>
      <c r="K272" s="212"/>
      <c r="L272" s="212"/>
      <c r="M272" s="212"/>
    </row>
    <row r="273" spans="1:14" s="143" customFormat="1" ht="54.75" customHeight="1">
      <c r="A273" s="212" t="s">
        <v>203</v>
      </c>
      <c r="B273" s="212"/>
      <c r="C273" s="212"/>
      <c r="D273" s="212"/>
      <c r="E273" s="212"/>
      <c r="F273" s="212"/>
      <c r="G273" s="212"/>
      <c r="H273" s="212"/>
      <c r="I273" s="212"/>
      <c r="J273" s="212"/>
      <c r="K273" s="212"/>
      <c r="L273" s="212"/>
      <c r="M273" s="212"/>
    </row>
    <row r="274" spans="1:14" s="143" customFormat="1" ht="59.25" customHeight="1">
      <c r="A274" s="212" t="s">
        <v>204</v>
      </c>
      <c r="B274" s="212"/>
      <c r="C274" s="212"/>
      <c r="D274" s="212"/>
      <c r="E274" s="212"/>
      <c r="F274" s="212"/>
      <c r="G274" s="212"/>
      <c r="H274" s="212"/>
      <c r="I274" s="212"/>
      <c r="J274" s="212"/>
      <c r="K274" s="212"/>
      <c r="L274" s="212"/>
      <c r="M274" s="212"/>
    </row>
    <row r="276" spans="1:14">
      <c r="B276" s="213" t="s">
        <v>205</v>
      </c>
      <c r="C276" s="213"/>
      <c r="D276" s="213"/>
      <c r="E276" s="213"/>
      <c r="F276" s="213"/>
      <c r="G276" s="213"/>
      <c r="H276" s="213"/>
      <c r="I276" s="213"/>
      <c r="J276" s="213"/>
      <c r="K276" s="213"/>
      <c r="L276" s="213"/>
      <c r="M276" s="213"/>
    </row>
    <row r="277" spans="1:14" ht="48">
      <c r="A277" s="4" t="s">
        <v>1</v>
      </c>
      <c r="B277" s="162" t="s">
        <v>2</v>
      </c>
      <c r="C277" s="4" t="s">
        <v>3</v>
      </c>
      <c r="D277" s="4" t="s">
        <v>4</v>
      </c>
      <c r="E277" s="4" t="s">
        <v>5</v>
      </c>
      <c r="F277" s="4" t="s">
        <v>6</v>
      </c>
      <c r="G277" s="4" t="s">
        <v>7</v>
      </c>
      <c r="H277" s="4" t="s">
        <v>8</v>
      </c>
      <c r="I277" s="4" t="s">
        <v>9</v>
      </c>
      <c r="J277" s="158" t="s">
        <v>10</v>
      </c>
      <c r="K277" s="4" t="s">
        <v>11</v>
      </c>
      <c r="L277" s="4" t="s">
        <v>12</v>
      </c>
      <c r="M277" s="4" t="s">
        <v>20</v>
      </c>
    </row>
    <row r="278" spans="1:14">
      <c r="A278" s="5">
        <v>1</v>
      </c>
      <c r="B278" s="163">
        <v>2</v>
      </c>
      <c r="C278" s="5">
        <v>3</v>
      </c>
      <c r="D278" s="5">
        <v>4</v>
      </c>
      <c r="E278" s="5">
        <v>5</v>
      </c>
      <c r="F278" s="5" t="s">
        <v>230</v>
      </c>
      <c r="G278" s="5">
        <v>7</v>
      </c>
      <c r="H278" s="5" t="s">
        <v>232</v>
      </c>
      <c r="I278" s="5" t="s">
        <v>231</v>
      </c>
      <c r="J278" s="5">
        <v>10</v>
      </c>
      <c r="K278" s="5">
        <v>11</v>
      </c>
      <c r="L278" s="5">
        <v>12</v>
      </c>
      <c r="M278" s="5">
        <v>13</v>
      </c>
    </row>
    <row r="279" spans="1:14" ht="236.25" customHeight="1">
      <c r="A279" s="6">
        <v>1</v>
      </c>
      <c r="B279" s="204" t="s">
        <v>206</v>
      </c>
      <c r="C279" s="6" t="s">
        <v>15</v>
      </c>
      <c r="D279" s="119">
        <v>450</v>
      </c>
      <c r="E279" s="20"/>
      <c r="F279" s="20"/>
      <c r="G279" s="10"/>
      <c r="H279" s="20"/>
      <c r="I279" s="20"/>
      <c r="J279" s="6"/>
      <c r="K279" s="144"/>
      <c r="L279" s="5"/>
      <c r="M279" s="11"/>
      <c r="N279" s="145"/>
    </row>
    <row r="280" spans="1:14" ht="37.5" customHeight="1">
      <c r="A280" s="6">
        <v>2</v>
      </c>
      <c r="B280" s="200" t="s">
        <v>207</v>
      </c>
      <c r="C280" s="6" t="s">
        <v>15</v>
      </c>
      <c r="D280" s="119">
        <v>450</v>
      </c>
      <c r="E280" s="20"/>
      <c r="F280" s="20"/>
      <c r="G280" s="10"/>
      <c r="H280" s="20"/>
      <c r="I280" s="20"/>
      <c r="J280" s="5"/>
      <c r="K280" s="146"/>
      <c r="L280" s="5"/>
      <c r="M280" s="11"/>
    </row>
    <row r="281" spans="1:14" ht="87" customHeight="1">
      <c r="A281" s="6">
        <v>3</v>
      </c>
      <c r="B281" s="200" t="s">
        <v>208</v>
      </c>
      <c r="C281" s="6" t="s">
        <v>15</v>
      </c>
      <c r="D281" s="119">
        <v>450</v>
      </c>
      <c r="E281" s="20"/>
      <c r="F281" s="20"/>
      <c r="G281" s="10"/>
      <c r="H281" s="20"/>
      <c r="I281" s="20"/>
      <c r="J281" s="5"/>
      <c r="K281" s="147"/>
      <c r="L281" s="5"/>
      <c r="M281" s="11"/>
    </row>
    <row r="282" spans="1:14" ht="73.5" customHeight="1">
      <c r="A282" s="6">
        <v>4</v>
      </c>
      <c r="B282" s="193" t="s">
        <v>209</v>
      </c>
      <c r="C282" s="6" t="s">
        <v>15</v>
      </c>
      <c r="D282" s="119">
        <v>450</v>
      </c>
      <c r="E282" s="20"/>
      <c r="F282" s="20"/>
      <c r="G282" s="10"/>
      <c r="H282" s="20"/>
      <c r="I282" s="20"/>
      <c r="J282" s="5"/>
      <c r="K282" s="144"/>
      <c r="L282" s="5"/>
      <c r="M282" s="11"/>
    </row>
    <row r="283" spans="1:14">
      <c r="A283" s="13"/>
      <c r="B283" s="165" t="s">
        <v>210</v>
      </c>
      <c r="C283" s="31"/>
      <c r="D283" s="31"/>
      <c r="E283" s="31"/>
      <c r="F283" s="9">
        <f>SUM(F279:F282)</f>
        <v>0</v>
      </c>
      <c r="G283" s="31"/>
      <c r="H283" s="9">
        <f>SUM(H279:H282)</f>
        <v>0</v>
      </c>
      <c r="I283" s="9">
        <f>SUM(I279:I282)</f>
        <v>0</v>
      </c>
      <c r="J283" s="31"/>
      <c r="K283" s="31"/>
      <c r="L283" s="31"/>
      <c r="M283" s="122"/>
    </row>
    <row r="284" spans="1:14">
      <c r="A284" s="209" t="s">
        <v>211</v>
      </c>
      <c r="B284" s="209"/>
      <c r="C284" s="209"/>
      <c r="D284" s="209"/>
      <c r="E284" s="209"/>
      <c r="F284" s="209"/>
      <c r="G284" s="209"/>
      <c r="H284" s="209"/>
      <c r="I284" s="209"/>
      <c r="J284" s="209"/>
      <c r="K284" s="209"/>
      <c r="L284" s="209"/>
      <c r="M284" s="16"/>
    </row>
    <row r="286" spans="1:14">
      <c r="B286" s="214" t="s">
        <v>212</v>
      </c>
      <c r="C286" s="214"/>
      <c r="D286" s="214"/>
      <c r="E286" s="214"/>
      <c r="F286" s="214"/>
      <c r="G286" s="214"/>
      <c r="H286" s="214"/>
      <c r="I286" s="214"/>
      <c r="J286" s="214"/>
      <c r="K286" s="214"/>
      <c r="L286" s="214"/>
      <c r="M286" s="214"/>
    </row>
    <row r="287" spans="1:14" ht="48">
      <c r="A287" s="4" t="s">
        <v>1</v>
      </c>
      <c r="B287" s="162" t="s">
        <v>2</v>
      </c>
      <c r="C287" s="4" t="s">
        <v>3</v>
      </c>
      <c r="D287" s="4" t="s">
        <v>4</v>
      </c>
      <c r="E287" s="4" t="s">
        <v>5</v>
      </c>
      <c r="F287" s="4" t="s">
        <v>6</v>
      </c>
      <c r="G287" s="4" t="s">
        <v>7</v>
      </c>
      <c r="H287" s="4" t="s">
        <v>8</v>
      </c>
      <c r="I287" s="4" t="s">
        <v>9</v>
      </c>
      <c r="J287" s="158" t="s">
        <v>237</v>
      </c>
      <c r="K287" s="4" t="s">
        <v>11</v>
      </c>
      <c r="L287" s="4" t="s">
        <v>12</v>
      </c>
      <c r="M287" s="4" t="s">
        <v>20</v>
      </c>
    </row>
    <row r="288" spans="1:14">
      <c r="A288" s="5">
        <v>1</v>
      </c>
      <c r="B288" s="163">
        <v>2</v>
      </c>
      <c r="C288" s="5">
        <v>3</v>
      </c>
      <c r="D288" s="5">
        <v>4</v>
      </c>
      <c r="E288" s="5">
        <v>5</v>
      </c>
      <c r="F288" s="5" t="s">
        <v>230</v>
      </c>
      <c r="G288" s="5">
        <v>7</v>
      </c>
      <c r="H288" s="5" t="s">
        <v>232</v>
      </c>
      <c r="I288" s="5" t="s">
        <v>231</v>
      </c>
      <c r="J288" s="5">
        <v>10</v>
      </c>
      <c r="K288" s="5">
        <v>11</v>
      </c>
      <c r="L288" s="5">
        <v>12</v>
      </c>
      <c r="M288" s="5">
        <v>13</v>
      </c>
    </row>
    <row r="289" spans="1:13" s="68" customFormat="1" ht="90">
      <c r="A289" s="148">
        <v>1</v>
      </c>
      <c r="B289" s="205" t="s">
        <v>235</v>
      </c>
      <c r="C289" s="148" t="s">
        <v>45</v>
      </c>
      <c r="D289" s="149">
        <v>60</v>
      </c>
      <c r="E289" s="124"/>
      <c r="F289" s="150"/>
      <c r="G289" s="125"/>
      <c r="H289" s="150"/>
      <c r="I289" s="150"/>
      <c r="J289" s="151"/>
      <c r="K289" s="151"/>
      <c r="L289" s="151"/>
      <c r="M289" s="152"/>
    </row>
    <row r="290" spans="1:13" s="68" customFormat="1" ht="123.75">
      <c r="A290" s="148"/>
      <c r="B290" s="205" t="s">
        <v>236</v>
      </c>
      <c r="C290" s="148" t="s">
        <v>45</v>
      </c>
      <c r="D290" s="149">
        <v>60</v>
      </c>
      <c r="E290" s="124"/>
      <c r="F290" s="150"/>
      <c r="G290" s="125"/>
      <c r="H290" s="150"/>
      <c r="I290" s="150"/>
      <c r="J290" s="151"/>
      <c r="K290" s="151"/>
      <c r="L290" s="151"/>
      <c r="M290" s="152"/>
    </row>
    <row r="291" spans="1:13">
      <c r="A291" s="13"/>
      <c r="B291" s="165" t="s">
        <v>213</v>
      </c>
      <c r="C291" s="31"/>
      <c r="D291" s="31"/>
      <c r="E291" s="31"/>
      <c r="F291" s="9">
        <f>SUM(F289:F290)</f>
        <v>0</v>
      </c>
      <c r="G291" s="31"/>
      <c r="H291" s="9">
        <f>SUM(H289:H290)</f>
        <v>0</v>
      </c>
      <c r="I291" s="9">
        <f>SUM(I289:I290)</f>
        <v>0</v>
      </c>
      <c r="J291" s="31"/>
      <c r="K291" s="31"/>
      <c r="L291" s="31"/>
      <c r="M291" s="122"/>
    </row>
    <row r="292" spans="1:13">
      <c r="A292" s="209" t="s">
        <v>214</v>
      </c>
      <c r="B292" s="209"/>
      <c r="C292" s="209"/>
      <c r="D292" s="209"/>
      <c r="E292" s="209"/>
      <c r="F292" s="209"/>
      <c r="G292" s="209"/>
      <c r="H292" s="209"/>
      <c r="I292" s="209"/>
      <c r="J292" s="209"/>
      <c r="K292" s="209"/>
      <c r="L292" s="209"/>
      <c r="M292" s="16"/>
    </row>
    <row r="294" spans="1:13">
      <c r="A294" s="11"/>
      <c r="B294" s="172" t="s">
        <v>215</v>
      </c>
      <c r="C294" s="11"/>
      <c r="D294" s="11"/>
      <c r="E294" s="11"/>
      <c r="F294" s="11"/>
      <c r="G294" s="11"/>
      <c r="H294" s="11"/>
      <c r="I294" s="11"/>
      <c r="J294" s="11"/>
      <c r="K294" s="11"/>
      <c r="L294" s="11"/>
      <c r="M294" s="11"/>
    </row>
    <row r="295" spans="1:13" ht="48">
      <c r="A295" s="4" t="s">
        <v>1</v>
      </c>
      <c r="B295" s="162" t="s">
        <v>2</v>
      </c>
      <c r="C295" s="4" t="s">
        <v>3</v>
      </c>
      <c r="D295" s="4" t="s">
        <v>4</v>
      </c>
      <c r="E295" s="4" t="s">
        <v>5</v>
      </c>
      <c r="F295" s="4" t="s">
        <v>6</v>
      </c>
      <c r="G295" s="4" t="s">
        <v>7</v>
      </c>
      <c r="H295" s="4" t="s">
        <v>8</v>
      </c>
      <c r="I295" s="4" t="s">
        <v>9</v>
      </c>
      <c r="J295" s="158" t="s">
        <v>10</v>
      </c>
      <c r="K295" s="4" t="s">
        <v>11</v>
      </c>
      <c r="L295" s="4" t="s">
        <v>12</v>
      </c>
      <c r="M295" s="4" t="s">
        <v>20</v>
      </c>
    </row>
    <row r="296" spans="1:13">
      <c r="A296" s="5">
        <v>1</v>
      </c>
      <c r="B296" s="163">
        <v>2</v>
      </c>
      <c r="C296" s="5">
        <v>3</v>
      </c>
      <c r="D296" s="5">
        <v>4</v>
      </c>
      <c r="E296" s="5">
        <v>5</v>
      </c>
      <c r="F296" s="5" t="s">
        <v>230</v>
      </c>
      <c r="G296" s="5">
        <v>7</v>
      </c>
      <c r="H296" s="5" t="s">
        <v>232</v>
      </c>
      <c r="I296" s="5" t="s">
        <v>231</v>
      </c>
      <c r="J296" s="5">
        <v>10</v>
      </c>
      <c r="K296" s="5">
        <v>11</v>
      </c>
      <c r="L296" s="5">
        <v>12</v>
      </c>
      <c r="M296" s="5">
        <v>13</v>
      </c>
    </row>
    <row r="297" spans="1:13" ht="210.4" customHeight="1">
      <c r="A297" s="6">
        <v>1</v>
      </c>
      <c r="B297" s="206" t="s">
        <v>253</v>
      </c>
      <c r="C297" s="7" t="s">
        <v>45</v>
      </c>
      <c r="D297" s="33">
        <v>2500</v>
      </c>
      <c r="E297" s="20"/>
      <c r="F297" s="9"/>
      <c r="G297" s="10"/>
      <c r="H297" s="9"/>
      <c r="I297" s="9"/>
      <c r="J297" s="5"/>
      <c r="K297" s="5"/>
      <c r="L297" s="5"/>
      <c r="M297" s="11"/>
    </row>
    <row r="298" spans="1:13">
      <c r="A298" s="5"/>
      <c r="B298" s="207" t="s">
        <v>216</v>
      </c>
      <c r="C298" s="14"/>
      <c r="D298" s="14"/>
      <c r="E298" s="14"/>
      <c r="F298" s="9">
        <f>F297</f>
        <v>0</v>
      </c>
      <c r="G298" s="14"/>
      <c r="H298" s="9">
        <f>H297</f>
        <v>0</v>
      </c>
      <c r="I298" s="9">
        <f>I297</f>
        <v>0</v>
      </c>
      <c r="J298" s="14"/>
      <c r="K298" s="14"/>
      <c r="L298" s="14"/>
      <c r="M298" s="14"/>
    </row>
    <row r="299" spans="1:13">
      <c r="A299" s="209" t="s">
        <v>217</v>
      </c>
      <c r="B299" s="209"/>
      <c r="C299" s="209"/>
      <c r="D299" s="209"/>
      <c r="E299" s="209"/>
      <c r="F299" s="209"/>
      <c r="G299" s="209"/>
      <c r="H299" s="209"/>
      <c r="I299" s="209"/>
      <c r="J299" s="209"/>
      <c r="K299" s="209"/>
      <c r="L299" s="209"/>
      <c r="M299" s="11"/>
    </row>
  </sheetData>
  <mergeCells count="105">
    <mergeCell ref="A9:L9"/>
    <mergeCell ref="A14:A15"/>
    <mergeCell ref="C14:C15"/>
    <mergeCell ref="D14:D15"/>
    <mergeCell ref="E14:E15"/>
    <mergeCell ref="F14:F15"/>
    <mergeCell ref="G14:G15"/>
    <mergeCell ref="H14:H15"/>
    <mergeCell ref="I14:I15"/>
    <mergeCell ref="J14:J15"/>
    <mergeCell ref="K14:K15"/>
    <mergeCell ref="L14:L15"/>
    <mergeCell ref="M14:M15"/>
    <mergeCell ref="A17:L17"/>
    <mergeCell ref="A29:B29"/>
    <mergeCell ref="A30:M30"/>
    <mergeCell ref="A39:L39"/>
    <mergeCell ref="A46:L46"/>
    <mergeCell ref="A53:L53"/>
    <mergeCell ref="A62:L62"/>
    <mergeCell ref="A71:L71"/>
    <mergeCell ref="A82:L82"/>
    <mergeCell ref="B84:M84"/>
    <mergeCell ref="A106:L106"/>
    <mergeCell ref="A118:L118"/>
    <mergeCell ref="B120:M120"/>
    <mergeCell ref="N120:Y120"/>
    <mergeCell ref="B121:M121"/>
    <mergeCell ref="N121:Y121"/>
    <mergeCell ref="B122:M122"/>
    <mergeCell ref="N122:Y122"/>
    <mergeCell ref="B123:M123"/>
    <mergeCell ref="N123:Y123"/>
    <mergeCell ref="B124:M124"/>
    <mergeCell ref="N124:Y124"/>
    <mergeCell ref="B125:M125"/>
    <mergeCell ref="N125:Y125"/>
    <mergeCell ref="B126:M126"/>
    <mergeCell ref="N126:Y126"/>
    <mergeCell ref="B127:M127"/>
    <mergeCell ref="N127:Y127"/>
    <mergeCell ref="B128:M128"/>
    <mergeCell ref="N128:Y128"/>
    <mergeCell ref="B129:M129"/>
    <mergeCell ref="N129:Y129"/>
    <mergeCell ref="B130:M130"/>
    <mergeCell ref="N130:Y130"/>
    <mergeCell ref="B131:M131"/>
    <mergeCell ref="B132:M132"/>
    <mergeCell ref="B133:M133"/>
    <mergeCell ref="B134:M134"/>
    <mergeCell ref="B135:M135"/>
    <mergeCell ref="B136:M136"/>
    <mergeCell ref="B137:M137"/>
    <mergeCell ref="B138:M138"/>
    <mergeCell ref="B139:M139"/>
    <mergeCell ref="B140:M140"/>
    <mergeCell ref="B141:M141"/>
    <mergeCell ref="B142:M142"/>
    <mergeCell ref="B143:M144"/>
    <mergeCell ref="A159:L159"/>
    <mergeCell ref="B161:M161"/>
    <mergeCell ref="A175:L175"/>
    <mergeCell ref="A177:M177"/>
    <mergeCell ref="A178:M178"/>
    <mergeCell ref="A179:M179"/>
    <mergeCell ref="A180:M180"/>
    <mergeCell ref="A181:M181"/>
    <mergeCell ref="A182:M182"/>
    <mergeCell ref="A183:M183"/>
    <mergeCell ref="A184:M184"/>
    <mergeCell ref="B186:M186"/>
    <mergeCell ref="A196:L196"/>
    <mergeCell ref="A198:M198"/>
    <mergeCell ref="B200:M200"/>
    <mergeCell ref="A209:L209"/>
    <mergeCell ref="A216:L216"/>
    <mergeCell ref="A223:L223"/>
    <mergeCell ref="A237:L237"/>
    <mergeCell ref="A238:M238"/>
    <mergeCell ref="A239:M239"/>
    <mergeCell ref="A240:M240"/>
    <mergeCell ref="A241:M241"/>
    <mergeCell ref="A242:M242"/>
    <mergeCell ref="A243:M243"/>
    <mergeCell ref="A244:M244"/>
    <mergeCell ref="A245:M245"/>
    <mergeCell ref="A246:M246"/>
    <mergeCell ref="A262:L262"/>
    <mergeCell ref="A264:M264"/>
    <mergeCell ref="A265:M265"/>
    <mergeCell ref="A266:M266"/>
    <mergeCell ref="A267:M267"/>
    <mergeCell ref="A268:M268"/>
    <mergeCell ref="A269:M269"/>
    <mergeCell ref="A299:L299"/>
    <mergeCell ref="A270:M270"/>
    <mergeCell ref="A271:M271"/>
    <mergeCell ref="A272:M272"/>
    <mergeCell ref="A273:M273"/>
    <mergeCell ref="A274:M274"/>
    <mergeCell ref="B276:M276"/>
    <mergeCell ref="A284:L284"/>
    <mergeCell ref="B286:M286"/>
    <mergeCell ref="A292:L292"/>
  </mergeCells>
  <pageMargins left="0.7" right="0.7" top="0.75" bottom="0.75" header="0.51180555555555496" footer="0.51180555555555496"/>
  <pageSetup paperSize="9" firstPageNumber="0" orientation="landscape" horizontalDpi="300" verticalDpi="300" r:id="rId1"/>
  <rowBreaks count="1" manualBreakCount="1">
    <brk id="191" max="16383" man="1"/>
  </rowBreaks>
  <drawing r:id="rId2"/>
</worksheet>
</file>

<file path=docProps/app.xml><?xml version="1.0" encoding="utf-8"?>
<Properties xmlns="http://schemas.openxmlformats.org/officeDocument/2006/extended-properties" xmlns:vt="http://schemas.openxmlformats.org/officeDocument/2006/docPropsVTypes">
  <Template/>
  <TotalTime>371</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Szpitale Pomorskie Sp. zo.o. z siedzibą w Gdyni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kwojciechowska</dc:creator>
  <dc:description/>
  <cp:lastModifiedBy>Anna Zwara</cp:lastModifiedBy>
  <cp:revision>14</cp:revision>
  <cp:lastPrinted>2023-10-17T10:12:03Z</cp:lastPrinted>
  <dcterms:created xsi:type="dcterms:W3CDTF">2023-04-28T08:51:14Z</dcterms:created>
  <dcterms:modified xsi:type="dcterms:W3CDTF">2023-10-17T10:12:06Z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Szpitale Pomorskie Sp. zo.o. z siedzibą w Gdyni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