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 activeTab="1"/>
  </bookViews>
  <sheets>
    <sheet name="nici" sheetId="1" r:id="rId1"/>
    <sheet name="ocena jakości" sheetId="2" r:id="rId2"/>
  </sheets>
  <definedNames>
    <definedName name="_xlnm.Print_Area" localSheetId="0">nici!$A$1:$Q$252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93" i="1"/>
  <c r="J193"/>
  <c r="I193"/>
  <c r="G183"/>
  <c r="G182"/>
  <c r="G180"/>
  <c r="G179"/>
  <c r="G178"/>
  <c r="G177"/>
  <c r="I176"/>
  <c r="I175"/>
  <c r="G175" s="1"/>
  <c r="G174"/>
  <c r="I173"/>
  <c r="G163"/>
  <c r="G162"/>
  <c r="G160"/>
  <c r="G159"/>
  <c r="G158"/>
  <c r="G157"/>
  <c r="G156"/>
  <c r="G154"/>
  <c r="G153"/>
  <c r="M164"/>
  <c r="G152"/>
  <c r="G151"/>
  <c r="G135"/>
  <c r="G134"/>
  <c r="G132"/>
  <c r="G130"/>
  <c r="G129"/>
  <c r="G128"/>
  <c r="G127"/>
  <c r="G126"/>
  <c r="G125"/>
  <c r="G124"/>
  <c r="M142"/>
  <c r="N142"/>
  <c r="G123"/>
  <c r="G116"/>
  <c r="G115"/>
  <c r="G114"/>
  <c r="G113"/>
  <c r="G112"/>
  <c r="G111"/>
  <c r="G109"/>
  <c r="G108"/>
  <c r="G107"/>
  <c r="G106"/>
  <c r="G105"/>
  <c r="G104"/>
  <c r="G103"/>
  <c r="M117"/>
  <c r="G102"/>
  <c r="G101"/>
  <c r="G94"/>
  <c r="G93"/>
  <c r="G92"/>
  <c r="G91"/>
  <c r="G90"/>
  <c r="G89"/>
  <c r="G88"/>
  <c r="G87"/>
  <c r="G86"/>
  <c r="G85"/>
  <c r="G84"/>
  <c r="M95"/>
  <c r="G83"/>
  <c r="G77"/>
  <c r="G76"/>
  <c r="G75"/>
  <c r="I74"/>
  <c r="G74" s="1"/>
  <c r="I73"/>
  <c r="G72"/>
  <c r="G71"/>
  <c r="G70"/>
  <c r="G69"/>
  <c r="G68"/>
  <c r="G67"/>
  <c r="G65"/>
  <c r="G64"/>
  <c r="G63"/>
  <c r="G62"/>
  <c r="G61"/>
  <c r="G60"/>
  <c r="G58"/>
  <c r="G57"/>
  <c r="G56"/>
  <c r="G55"/>
  <c r="G54"/>
  <c r="G53"/>
  <c r="G52"/>
  <c r="G51"/>
  <c r="G50"/>
  <c r="G41"/>
  <c r="M42"/>
  <c r="G40"/>
  <c r="G39"/>
  <c r="I29"/>
  <c r="G28"/>
  <c r="I27"/>
  <c r="G27" s="1"/>
  <c r="G26"/>
  <c r="I25"/>
  <c r="G25"/>
  <c r="I24"/>
  <c r="G23"/>
  <c r="G22"/>
  <c r="I21"/>
  <c r="G21" s="1"/>
  <c r="I20"/>
  <c r="G20" s="1"/>
  <c r="G19"/>
  <c r="I18"/>
  <c r="G18" s="1"/>
  <c r="I17"/>
  <c r="G17" s="1"/>
  <c r="G16"/>
  <c r="I15"/>
  <c r="G15" s="1"/>
  <c r="I14"/>
  <c r="G13"/>
  <c r="I12"/>
  <c r="G11"/>
  <c r="G10"/>
  <c r="G9"/>
  <c r="I8"/>
  <c r="G8" s="1"/>
  <c r="G7"/>
  <c r="N42" l="1"/>
  <c r="M30"/>
  <c r="N117"/>
  <c r="N164"/>
  <c r="G14"/>
  <c r="N30"/>
  <c r="G24"/>
  <c r="G29"/>
  <c r="G73"/>
  <c r="G176"/>
  <c r="N184"/>
  <c r="O42"/>
  <c r="N78"/>
  <c r="M78"/>
  <c r="O95"/>
  <c r="N95"/>
  <c r="O117"/>
  <c r="O164"/>
  <c r="G173"/>
  <c r="M184"/>
  <c r="O184" l="1"/>
  <c r="O30"/>
  <c r="O142"/>
  <c r="O78"/>
</calcChain>
</file>

<file path=xl/sharedStrings.xml><?xml version="1.0" encoding="utf-8"?>
<sst xmlns="http://schemas.openxmlformats.org/spreadsheetml/2006/main" count="746" uniqueCount="221">
  <si>
    <t>Załącznik cenowy *</t>
  </si>
  <si>
    <t>część 1</t>
  </si>
  <si>
    <t xml:space="preserve">nić chirurgiczna wchłanialna, pleciona  z kopolimeru 90%glikolidu i10%L- laktydu powlekana mieszaniną kopolimeru glikolidu i L-laktydu poli(50%) oraz stearynianu wapnia(50%), o średnim okresie wchłaniania (56-70 dni) i podtrzymywania po 14 dniach 75-80% </t>
  </si>
  <si>
    <t>L.p</t>
  </si>
  <si>
    <t>kod CPV</t>
  </si>
  <si>
    <t>rozmiar U.S.P.</t>
  </si>
  <si>
    <t>długość nitki</t>
  </si>
  <si>
    <t>opis igły</t>
  </si>
  <si>
    <t>ilość nitek w saszetce</t>
  </si>
  <si>
    <t>Ilość saszetek</t>
  </si>
  <si>
    <t>opis opakowania handlowego(ilość sasz/op)</t>
  </si>
  <si>
    <t>ilość opakowań handlowych</t>
  </si>
  <si>
    <t>Cena jednostkowa netto (zł) op handlowego</t>
  </si>
  <si>
    <t>Stawka podatku VAT (%)</t>
  </si>
  <si>
    <t>Cena jednostkowa brutto (zł)/ op handlowego</t>
  </si>
  <si>
    <t>Wartość netto (zł)</t>
  </si>
  <si>
    <t>Wartość VAT (zł)</t>
  </si>
  <si>
    <t>Wartość brutto (zł)</t>
  </si>
  <si>
    <t>podstawa dopuszczenia do obrotu</t>
  </si>
  <si>
    <t xml:space="preserve">producent, nazwa handlowa, numer katalogowy </t>
  </si>
  <si>
    <t>1.</t>
  </si>
  <si>
    <t>33141121-5</t>
  </si>
  <si>
    <t>70 cm</t>
  </si>
  <si>
    <t>1/2 koła 30 mm okrągła</t>
  </si>
  <si>
    <t>2.</t>
  </si>
  <si>
    <t>1/2koła 37 mm okrągła</t>
  </si>
  <si>
    <t>3.</t>
  </si>
  <si>
    <t>150 cm</t>
  </si>
  <si>
    <t>bez igły, podwiązka</t>
  </si>
  <si>
    <t>4.</t>
  </si>
  <si>
    <t>5.</t>
  </si>
  <si>
    <t xml:space="preserve">90 cm </t>
  </si>
  <si>
    <t xml:space="preserve">1/2 koła 37 mm okrągła </t>
  </si>
  <si>
    <t>6.</t>
  </si>
  <si>
    <t>90 cm</t>
  </si>
  <si>
    <t xml:space="preserve">haczyk 37 mm okrągła </t>
  </si>
  <si>
    <t>7.</t>
  </si>
  <si>
    <t xml:space="preserve">haczyk 40 mm okrągła </t>
  </si>
  <si>
    <t>8.</t>
  </si>
  <si>
    <t xml:space="preserve">75cm </t>
  </si>
  <si>
    <t>1/2 koła 48 mm okrągła</t>
  </si>
  <si>
    <t>9.</t>
  </si>
  <si>
    <t>10.</t>
  </si>
  <si>
    <t>1/2 koła 65 mm okrągła</t>
  </si>
  <si>
    <t>11.</t>
  </si>
  <si>
    <t>2/0</t>
  </si>
  <si>
    <t>1/2 koła 17 mm okrągła</t>
  </si>
  <si>
    <t>12.</t>
  </si>
  <si>
    <t>1/2 koła 30mm okrągła</t>
  </si>
  <si>
    <t>13.</t>
  </si>
  <si>
    <t>1/2 koła 37mm okrągła</t>
  </si>
  <si>
    <t>14.</t>
  </si>
  <si>
    <t>1/2 koła 76 mm okrągła</t>
  </si>
  <si>
    <t>15.</t>
  </si>
  <si>
    <t>bez igły</t>
  </si>
  <si>
    <t>16.</t>
  </si>
  <si>
    <t>3/0</t>
  </si>
  <si>
    <t xml:space="preserve">70 cm </t>
  </si>
  <si>
    <t>1/2 koła 26mm okrągła</t>
  </si>
  <si>
    <t>17.</t>
  </si>
  <si>
    <t xml:space="preserve">70cm </t>
  </si>
  <si>
    <t>18.</t>
  </si>
  <si>
    <t xml:space="preserve">1/2 koła 37mm okrągła </t>
  </si>
  <si>
    <t>19.</t>
  </si>
  <si>
    <t>20.</t>
  </si>
  <si>
    <t>4/0</t>
  </si>
  <si>
    <t>1/2 koła 17mm okrągla</t>
  </si>
  <si>
    <t>21.</t>
  </si>
  <si>
    <t>1/2 koła 20mm okrąła</t>
  </si>
  <si>
    <t>22.</t>
  </si>
  <si>
    <t>45cm</t>
  </si>
  <si>
    <t>3/8 koła 19mm odwrotnie tnąca</t>
  </si>
  <si>
    <t>23.</t>
  </si>
  <si>
    <t>150cm</t>
  </si>
  <si>
    <t>razem</t>
  </si>
  <si>
    <t>część 2</t>
  </si>
  <si>
    <t>nić chirurgiczna wchłanialna syntetyczna(glikonat), monofilament o okresie podtrzymywania tkanki do 10 dni 20-30% i okresie całkowitego wchłonięcia do 56 dni</t>
  </si>
  <si>
    <t>Iloczyn kolumn 9 i 10</t>
  </si>
  <si>
    <t>Iloczyn kolumn 10 i 11</t>
  </si>
  <si>
    <t>Suma kolumn 13 i 14</t>
  </si>
  <si>
    <t xml:space="preserve">CAPROSYN </t>
  </si>
  <si>
    <t>70-90 cm</t>
  </si>
  <si>
    <t>1/2 koła  48 mm okrągła</t>
  </si>
  <si>
    <t>70-75 cm</t>
  </si>
  <si>
    <t>1/2 koła 37 mm okrągła zwykła lub wzmocniona</t>
  </si>
  <si>
    <t>1/2 koła 26 mm okrągła</t>
  </si>
  <si>
    <t>część 3</t>
  </si>
  <si>
    <t>nić chirurgiczna wchłanialna syntetyczna monofilament wykonany z poli-p-diaksonu o długim okresie podtrzymywania tkanki (14 dni 90% i 28 dni 50%) i okresie całkowitego wchłonięcia 180-210 dni</t>
  </si>
  <si>
    <t>1/2koła 26 mm okrągła</t>
  </si>
  <si>
    <t>1/2koła 30 mm okrągła</t>
  </si>
  <si>
    <t>1/2koła 37 mm okrągła zwykła lub wzmocniona</t>
  </si>
  <si>
    <t>1/2 koła 48mm okrągła</t>
  </si>
  <si>
    <t>150 cm z pętlą</t>
  </si>
  <si>
    <t>1/2 koła 48 mm</t>
  </si>
  <si>
    <t xml:space="preserve">½ koła 37 mm </t>
  </si>
  <si>
    <t>nić chirurgiczna wchłanialna syntetyczna monofilament wykonany z poli-4-hydroksybutyratu niepowlekany o długim okresie podtrzymywania tkanki ( 90 dni 60-70 %) i okresie całkowitego wchłonięcia 13-36 miesięcy</t>
  </si>
  <si>
    <t xml:space="preserve">1/2koła 37 mm okrągła </t>
  </si>
  <si>
    <t>1/2koła 40 mm okrągła zwykła lub wzmocniona</t>
  </si>
  <si>
    <t xml:space="preserve">1/2koła 48 mm okrągła </t>
  </si>
  <si>
    <t xml:space="preserve">1/2koła 26 mm okrągła </t>
  </si>
  <si>
    <t>1/2 koła 40 mm okrągła wzmocniona</t>
  </si>
  <si>
    <t xml:space="preserve">1/2 koła 37 mm okrągła, dodatkowo wzmocniona  </t>
  </si>
  <si>
    <t>1/2 koła 40 mm okrągła dodatkowo wzmocniona</t>
  </si>
  <si>
    <t>1/2 koła 37 mm okrągła wzmocniona</t>
  </si>
  <si>
    <t>24.</t>
  </si>
  <si>
    <t>1/2 koła 26 mm okrągła wzmocniona</t>
  </si>
  <si>
    <t>25.</t>
  </si>
  <si>
    <t>1/2 koła 40mm okrągła wzmocniona</t>
  </si>
  <si>
    <t>26.</t>
  </si>
  <si>
    <t>1/2 koła 40mm okrągła wzmocniona lub mocna</t>
  </si>
  <si>
    <t>część 4</t>
  </si>
  <si>
    <t>nić chirurgiczna niewchłanialna syntetyczna,poliamidowa monofilament lub polibutyrestrowa  monofilament lub polipropylenowa monofilament - do szycia skory</t>
  </si>
  <si>
    <t>33141121-4</t>
  </si>
  <si>
    <t>75 cm</t>
  </si>
  <si>
    <t>3/8 kola 60 mm odwrotnie tnąca</t>
  </si>
  <si>
    <t>45 cm</t>
  </si>
  <si>
    <t>3/8 koła 30mm odwrotnie tnąca</t>
  </si>
  <si>
    <t>3/8 koła 39mm odwrotnie tnąca</t>
  </si>
  <si>
    <t xml:space="preserve">45 cm </t>
  </si>
  <si>
    <t>3/8 koła 19 mm odwrotnie tnąca</t>
  </si>
  <si>
    <t>3/8 koła 24 mm odwrotnie tnąca</t>
  </si>
  <si>
    <t>3/8 koła 30 mm odwrotnie tnąca</t>
  </si>
  <si>
    <t>5/0</t>
  </si>
  <si>
    <t>3/8 koła  19mm odwrotnie tnąca z zakończeniem Micro - point</t>
  </si>
  <si>
    <t>60 cm</t>
  </si>
  <si>
    <t>2 igły 1/ 2 koła 16 mm odwrotnie tnąca z zakończeniem Micro - point</t>
  </si>
  <si>
    <t>część 5</t>
  </si>
  <si>
    <t>nić chirurgiczna niewchłanialna polipropylenowa i polietylen, monofilament, brak powleczenia</t>
  </si>
  <si>
    <t>1/2 koła 37 mm okrągła</t>
  </si>
  <si>
    <t>1/2 koła 22 mm okrągła</t>
  </si>
  <si>
    <t xml:space="preserve">1/2 koła 13 mm okrągła </t>
  </si>
  <si>
    <t xml:space="preserve">1/2 koła 17 mm okrągła </t>
  </si>
  <si>
    <t>nić chirurgiczna niewchłanialna syntetyczny, poliestr z tereftalanu etylenu, pleciona,powlekana silikonem.</t>
  </si>
  <si>
    <t>igła 1/2 koła 40 mm z okrągla</t>
  </si>
  <si>
    <t xml:space="preserve"> 90cm</t>
  </si>
  <si>
    <t>igła 1/2 koła 48 mm z okrągla</t>
  </si>
  <si>
    <t xml:space="preserve">75 cm </t>
  </si>
  <si>
    <t>igła 1/2 koła 40 mm z okrągłym ostrzem</t>
  </si>
  <si>
    <t>igła 1/2 koła 48mm z okrągłym ostrzem</t>
  </si>
  <si>
    <t>Część  6</t>
  </si>
  <si>
    <t>nić chirurgiczna wchłanialna, syntetyczna,monofilament, zawierająca substancję antybakteryjną o okresie całkowitego wchłonięcia 182-238 dni</t>
  </si>
  <si>
    <t>90cm</t>
  </si>
  <si>
    <t>1/2koła 48 mm okrągło- tnąca wzmocniona</t>
  </si>
  <si>
    <t>1/2koła 48 mm okrągła rozwarstwiająca, wzmocniona</t>
  </si>
  <si>
    <t xml:space="preserve">1/2koła 48 mm okrągło tnąca tapercut </t>
  </si>
  <si>
    <t xml:space="preserve">1/2koła 26 mm okrągła rozwarstwiająca, </t>
  </si>
  <si>
    <t>1/2koła 26 mm okrągła taper point</t>
  </si>
  <si>
    <t>1/2koła 22 mm okrągła rozwarstwiająca,  taper point plus</t>
  </si>
  <si>
    <t>1/2koła 20 mm okrągła rozwarstwiająca,  taper point plus</t>
  </si>
  <si>
    <t>1/2koła 17 mm okrągła rozwarstwiająca,  taper point plus</t>
  </si>
  <si>
    <t>nić chirurgiczna, sytntetyczna, monofilamentna, wchłanialna,  efektywny okres podtrzymywania tkankowego do 90 dni, okres wchłaniania 182-238 dni.</t>
  </si>
  <si>
    <t>53 cm</t>
  </si>
  <si>
    <t>nić syntetyczna, monofilamentna, niewchłanialna, polipropylenowa, posiadająca kontrolowane rozciąganie i plastyczne odkształcenie węzła.</t>
  </si>
  <si>
    <t>6/0</t>
  </si>
  <si>
    <t>60cm</t>
  </si>
  <si>
    <t>2x 3/8 koła 13mm okrągła o zwiększonej widoczności w polu operacyjnym Everpoint</t>
  </si>
  <si>
    <t>7/0</t>
  </si>
  <si>
    <t>2x 3/8 koła 9,3mm okrągła CC z mikroostrzem</t>
  </si>
  <si>
    <t>nić chirurgiczna, syntetyczna, pleciona, niewchłanialna, poliestrowa, zbudowana z rdzenia oplecionego 16 mikrowłóknami i powleczonego polibutylanem</t>
  </si>
  <si>
    <t>2x50 cm</t>
  </si>
  <si>
    <t>3/8 koła 90 mm konwencjonalnie tnąca 2x 40mm rurka winylowa</t>
  </si>
  <si>
    <t>Szew syntetyczny, niewchłanialny, polipropylenowy, monofilamentowy, posiadający kontrolowane rozciąganie zapobiegające nieumyślnemu zerwaniu szwu oraz plastyczne odkształcenie węzła 
Zapobiegające jego rozwiązaniu, igła 70mm, prosta, okrągła, podwójna.</t>
  </si>
  <si>
    <t xml:space="preserve">
70 mm
Igła okrągła
podwójna prosta </t>
  </si>
  <si>
    <t>Drut chirurgiczny ze stali nierdzewnej, monofilamentowy, niewchłanialny, igła 55mm 1/2 koła odwrotnie tnąca obrotowa, szew 75cm w rozmiarze USP 5 .</t>
  </si>
  <si>
    <t>½ koła, odwrotnie tnąca, obrotowa</t>
  </si>
  <si>
    <t>* zamawiający wymaga użyczenia kapciuchownicy na czas trwania umowy</t>
  </si>
  <si>
    <t>część 7</t>
  </si>
  <si>
    <t>Monofilamentowy szew haczykowy do bezwęzłowego, kontrolowanego zamykania ran wykonany z kopolimeru glikolidu i e-kaprolaktonu, wchłaniajacy się między 90 a 120 dniem, 
o sile podtrzymania tkankowego ok. 62% po 7 dniach i ok. 27% po 14 dniach od implantacji; zaopatrzony w igłę, min. 16 haczyków na cm nitki ułożonych spiralnie oraz regulowaną pętlę eliminującą konieczność zakładania węzłów chirurgicznych.</t>
  </si>
  <si>
    <t>0</t>
  </si>
  <si>
    <t>30cm</t>
  </si>
  <si>
    <t>½ koła26 mm igła okrągła z pętlą</t>
  </si>
  <si>
    <t>2-0</t>
  </si>
  <si>
    <t>20cm</t>
  </si>
  <si>
    <t>3/8koła igła precyzyjnie odwrotnie tnąca z pętlą</t>
  </si>
  <si>
    <t>3-0</t>
  </si>
  <si>
    <t>23cm</t>
  </si>
  <si>
    <t xml:space="preserve">Monofilamentowy szew haczykowy do bezwęzłowego, kontrolowanego zamykania ran wykonany z poliestru p-dioksanonu, wchłaniajacy się między 120 a 180 dniem, 
O sile podtrzymania tkankowego min 80% po 4 tygodniach dla rozmiaru 3/0 i większych;  zaopatrzony w igłę, min. 16 haczyków na cm nitki ułożonych spiralnie oraz regulowaną pętlę eliminującą konieczność zakładania węzłów chirurgicznych. </t>
  </si>
  <si>
    <t>½ koła 36 mm igła okrągła z pętlą</t>
  </si>
  <si>
    <t>1</t>
  </si>
  <si>
    <t>½ koła 26 mm igła okrągła z pętlą</t>
  </si>
  <si>
    <t>Monofilamentowy szew haczykowy do bezwęzłowego, kontrolowanego zamykania ran, wykonany izotaktycznego polimeru polipropylenowego o dużej masie cząsteczkowej, niewchłanialny; 
Zaopatrzony w igłę, min. 16 haczyków na cm nitki ułożonych spiralnie oraz regulowaną pętlę eliminującą konieczność zakładania węzłów chirurgicznych.</t>
  </si>
  <si>
    <t>15cm</t>
  </si>
  <si>
    <t>Część 8</t>
  </si>
  <si>
    <t xml:space="preserve">nić chirurgiczna niewchłanialna z poliamidu,pleciona, powlekana silikonem, każde włókno i cały sznurek razem </t>
  </si>
  <si>
    <t>300cm</t>
  </si>
  <si>
    <t xml:space="preserve">bez igły </t>
  </si>
  <si>
    <t>250cm</t>
  </si>
  <si>
    <t>75cm</t>
  </si>
  <si>
    <t>1/2 koła  30 mm okrągła</t>
  </si>
  <si>
    <t>7 x 75 cm</t>
  </si>
  <si>
    <t xml:space="preserve">7 x 75 cm </t>
  </si>
  <si>
    <t xml:space="preserve">7. </t>
  </si>
  <si>
    <t>366 cm</t>
  </si>
  <si>
    <t xml:space="preserve">8. </t>
  </si>
  <si>
    <t>1/2 koła  26 mm okrągła</t>
  </si>
  <si>
    <t>Nić chirugiczna, pleciona, niewchłanialna  jedwabna, niemutogenna. Wykonane z fibroiny - naturalnego białkopodobnego włókna jedwabiu. 
Włókna poddawane obróbce w celu usunięcia naturalnie występującej w nich gumy serycynowej. Powlekane silikonem bądź woskiem</t>
  </si>
  <si>
    <t xml:space="preserve">2 x 150 cm </t>
  </si>
  <si>
    <t>Część  9</t>
  </si>
  <si>
    <t>opis</t>
  </si>
  <si>
    <t>op</t>
  </si>
  <si>
    <t xml:space="preserve">Cena jednostkowa netto (zł) </t>
  </si>
  <si>
    <t>Cena jednostkowa brutto (zł)</t>
  </si>
  <si>
    <t>33141122-1</t>
  </si>
  <si>
    <t>nić chirurgiczna Fiber Wire ® ref AR-7201</t>
  </si>
  <si>
    <t>w przypadku zaoferowania z przeliczenia niecałkowitych ilości opakowań należy złożyć ofertę zaokrąglając ilość opakowań do pełnego opakowania w górę</t>
  </si>
  <si>
    <t xml:space="preserve">Zamawiający wymaga aby w pakiecie wszystkie pozycje były od jednego producenta </t>
  </si>
  <si>
    <t>Na każdej saszetce musi znajdować się kod matrycowy  nadrukowany</t>
  </si>
  <si>
    <t xml:space="preserve">Na każdym opakowaniu zbiorczym musi znajdować się kod matrycowy </t>
  </si>
  <si>
    <t>karty katalogowe produktu dla każdej pozycji</t>
  </si>
  <si>
    <t>do części 1,2,3,4,5,6,7,8</t>
  </si>
  <si>
    <t>Zamawiający wymaga dostarczenia wskazanych pozycji po 1 saszetce  oferowanego kodu w celu oceny jakości.</t>
  </si>
  <si>
    <t>Ocena jakości: Waga 20%</t>
  </si>
  <si>
    <t>Oceniane cechy dla pakietów 1 – 8 :
1. stabilność igły w imadle 0 – 5 pkt.
2. odporność igły na złamanie, wygięcie 0 – 5 pkt.
3. ostrość igły po wielokrotnym przejściu przez tkanki 0 – 5 pkt.
4. trwałość połączenia igły z nicią 0 – 5 pkt.
5. rozciągliwość nitki 0 – 5 pkt.                             6.jakość nitki 0-5 pkt.</t>
  </si>
  <si>
    <t>Część nr:</t>
  </si>
  <si>
    <t>cecha nr 1</t>
  </si>
  <si>
    <t>cecha nr 2</t>
  </si>
  <si>
    <t>cecha nr 3</t>
  </si>
  <si>
    <t>cecha nr 4</t>
  </si>
  <si>
    <t>cecha nr 5</t>
  </si>
  <si>
    <t>cecha nr 6</t>
  </si>
  <si>
    <t>Łączna punktacja: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</si>
</sst>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19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Narrow"/>
      <family val="2"/>
      <charset val="1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9"/>
      <name val="Verdana"/>
      <family val="2"/>
      <charset val="238"/>
    </font>
    <font>
      <sz val="11"/>
      <name val="Arial"/>
      <family val="2"/>
      <charset val="1"/>
    </font>
    <font>
      <i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FFFF99"/>
        <bgColor rgb="FFFFFF73"/>
      </patternFill>
    </fill>
    <fill>
      <patternFill patternType="solid">
        <fgColor rgb="FFFFFF73"/>
        <bgColor rgb="FFFFFF99"/>
      </patternFill>
    </fill>
    <fill>
      <patternFill patternType="solid">
        <fgColor rgb="FFFFFFF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3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Border="1" applyAlignment="1">
      <alignment vertical="top" wrapText="1"/>
    </xf>
    <xf numFmtId="0" fontId="4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/>
    <xf numFmtId="0" fontId="5" fillId="0" borderId="2" xfId="0" applyFont="1" applyBorder="1" applyAlignment="1">
      <alignment vertical="top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2" fillId="0" borderId="2" xfId="0" applyFont="1" applyBorder="1"/>
    <xf numFmtId="4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wrapText="1"/>
    </xf>
    <xf numFmtId="0" fontId="3" fillId="3" borderId="3" xfId="0" applyFont="1" applyFill="1" applyBorder="1"/>
    <xf numFmtId="4" fontId="2" fillId="3" borderId="2" xfId="0" applyNumberFormat="1" applyFont="1" applyFill="1" applyBorder="1"/>
    <xf numFmtId="0" fontId="2" fillId="0" borderId="0" xfId="0" applyFont="1" applyBorder="1"/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4" fillId="2" borderId="0" xfId="0" applyFont="1" applyFill="1" applyBorder="1" applyAlignment="1">
      <alignment vertical="top"/>
    </xf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wrapText="1"/>
    </xf>
    <xf numFmtId="0" fontId="2" fillId="3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2" fillId="0" borderId="4" xfId="0" applyFont="1" applyBorder="1"/>
    <xf numFmtId="0" fontId="7" fillId="0" borderId="2" xfId="0" applyFont="1" applyBorder="1" applyAlignment="1">
      <alignment horizontal="left" vertical="top" wrapText="1"/>
    </xf>
    <xf numFmtId="0" fontId="3" fillId="3" borderId="2" xfId="0" applyFont="1" applyFill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/>
    <xf numFmtId="0" fontId="3" fillId="5" borderId="0" xfId="0" applyFont="1" applyFill="1" applyBorder="1"/>
    <xf numFmtId="0" fontId="5" fillId="0" borderId="2" xfId="0" applyFont="1" applyBorder="1" applyAlignment="1">
      <alignment horizontal="left"/>
    </xf>
    <xf numFmtId="0" fontId="5" fillId="0" borderId="0" xfId="0" applyFont="1"/>
    <xf numFmtId="0" fontId="2" fillId="0" borderId="2" xfId="0" applyFont="1" applyBorder="1" applyAlignment="1">
      <alignment horizontal="left"/>
    </xf>
    <xf numFmtId="0" fontId="0" fillId="0" borderId="5" xfId="0" applyFont="1" applyBorder="1"/>
    <xf numFmtId="0" fontId="8" fillId="0" borderId="5" xfId="0" applyFont="1" applyBorder="1"/>
    <xf numFmtId="0" fontId="2" fillId="0" borderId="6" xfId="0" applyFont="1" applyBorder="1" applyAlignment="1"/>
    <xf numFmtId="0" fontId="2" fillId="0" borderId="0" xfId="0" applyFont="1" applyBorder="1" applyAlignment="1">
      <alignment horizontal="left"/>
    </xf>
    <xf numFmtId="0" fontId="7" fillId="5" borderId="2" xfId="0" applyFont="1" applyFill="1" applyBorder="1" applyAlignment="1">
      <alignment vertical="top" wrapText="1"/>
    </xf>
    <xf numFmtId="0" fontId="5" fillId="5" borderId="2" xfId="0" applyFont="1" applyFill="1" applyBorder="1"/>
    <xf numFmtId="0" fontId="2" fillId="5" borderId="2" xfId="0" applyFont="1" applyFill="1" applyBorder="1"/>
    <xf numFmtId="0" fontId="2" fillId="0" borderId="5" xfId="0" applyFont="1" applyBorder="1"/>
    <xf numFmtId="0" fontId="4" fillId="2" borderId="0" xfId="0" applyFont="1" applyFill="1" applyBorder="1" applyAlignment="1">
      <alignment vertical="top" wrapText="1"/>
    </xf>
    <xf numFmtId="0" fontId="2" fillId="5" borderId="0" xfId="0" applyFont="1" applyFill="1" applyBorder="1" applyAlignment="1"/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wrapText="1"/>
    </xf>
    <xf numFmtId="0" fontId="5" fillId="0" borderId="4" xfId="0" applyFont="1" applyBorder="1" applyAlignment="1">
      <alignment vertical="top" wrapText="1"/>
    </xf>
    <xf numFmtId="0" fontId="5" fillId="5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2" fillId="0" borderId="5" xfId="0" applyFont="1" applyBorder="1" applyAlignment="1"/>
    <xf numFmtId="0" fontId="2" fillId="3" borderId="5" xfId="0" applyFont="1" applyFill="1" applyBorder="1" applyAlignment="1">
      <alignment horizontal="center"/>
    </xf>
    <xf numFmtId="2" fontId="2" fillId="0" borderId="2" xfId="0" applyNumberFormat="1" applyFont="1" applyBorder="1"/>
    <xf numFmtId="0" fontId="2" fillId="0" borderId="2" xfId="0" applyFont="1" applyBorder="1" applyAlignment="1">
      <alignment horizontal="right" vertical="top" wrapText="1"/>
    </xf>
    <xf numFmtId="0" fontId="5" fillId="5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3" fillId="2" borderId="0" xfId="0" applyFont="1" applyFill="1" applyAlignment="1"/>
    <xf numFmtId="164" fontId="7" fillId="0" borderId="2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9" fillId="0" borderId="0" xfId="0" applyFont="1"/>
    <xf numFmtId="0" fontId="7" fillId="5" borderId="0" xfId="0" applyFont="1" applyFill="1" applyBorder="1" applyAlignment="1">
      <alignment vertical="top" wrapText="1"/>
    </xf>
    <xf numFmtId="0" fontId="5" fillId="5" borderId="0" xfId="0" applyFont="1" applyFill="1" applyBorder="1"/>
    <xf numFmtId="0" fontId="5" fillId="5" borderId="0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2" fillId="0" borderId="7" xfId="0" applyFont="1" applyBorder="1"/>
    <xf numFmtId="0" fontId="11" fillId="0" borderId="8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7" xfId="0" applyBorder="1"/>
    <xf numFmtId="0" fontId="2" fillId="0" borderId="9" xfId="0" applyFont="1" applyBorder="1"/>
    <xf numFmtId="0" fontId="5" fillId="0" borderId="5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2" fillId="5" borderId="0" xfId="0" applyFont="1" applyFill="1"/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0" fontId="0" fillId="0" borderId="5" xfId="0" applyBorder="1"/>
    <xf numFmtId="0" fontId="2" fillId="0" borderId="5" xfId="0" applyFont="1" applyBorder="1"/>
    <xf numFmtId="0" fontId="0" fillId="0" borderId="5" xfId="0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2" fillId="0" borderId="1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6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3" fillId="5" borderId="0" xfId="0" applyFont="1" applyFill="1" applyAlignment="1"/>
    <xf numFmtId="0" fontId="17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7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54"/>
  <sheetViews>
    <sheetView topLeftCell="A206" zoomScaleNormal="100" workbookViewId="0">
      <selection activeCell="A208" sqref="A208:XFD218"/>
    </sheetView>
  </sheetViews>
  <sheetFormatPr defaultColWidth="9.109375" defaultRowHeight="13.2"/>
  <cols>
    <col min="1" max="1" width="4.44140625" style="1" customWidth="1"/>
    <col min="2" max="2" width="9.88671875" style="1" customWidth="1"/>
    <col min="3" max="3" width="13.109375" style="2" customWidth="1"/>
    <col min="4" max="4" width="11" style="2" customWidth="1"/>
    <col min="5" max="5" width="18.5546875" style="2" customWidth="1"/>
    <col min="6" max="6" width="7.33203125" style="2" customWidth="1"/>
    <col min="7" max="7" width="7.5546875" style="2" customWidth="1"/>
    <col min="8" max="8" width="9.109375" style="2"/>
    <col min="9" max="9" width="9.33203125" style="2" customWidth="1"/>
    <col min="10" max="10" width="13.6640625" style="2" customWidth="1"/>
    <col min="11" max="11" width="9.109375" style="2"/>
    <col min="12" max="12" width="11.88671875" style="2" customWidth="1"/>
    <col min="13" max="13" width="11.44140625" style="2" customWidth="1"/>
    <col min="14" max="14" width="12.109375" style="2" customWidth="1"/>
    <col min="15" max="15" width="13.44140625" style="2" customWidth="1"/>
    <col min="16" max="16" width="11.88671875" style="2" customWidth="1"/>
    <col min="17" max="17" width="54.6640625" style="2" customWidth="1"/>
    <col min="18" max="1024" width="9.109375" style="2"/>
  </cols>
  <sheetData>
    <row r="1" spans="1:17" ht="19.5" customHeight="1">
      <c r="A1" s="3" t="s">
        <v>0</v>
      </c>
      <c r="B1" s="3"/>
    </row>
    <row r="2" spans="1:17" ht="19.5" customHeight="1">
      <c r="A2" s="3"/>
      <c r="B2" s="3"/>
    </row>
    <row r="3" spans="1:17" s="6" customFormat="1" ht="17.25" customHeight="1">
      <c r="A3" s="4"/>
      <c r="B3" s="5" t="s">
        <v>1</v>
      </c>
    </row>
    <row r="4" spans="1:17" s="6" customFormat="1" ht="17.25" customHeight="1">
      <c r="A4" s="6" t="s">
        <v>2</v>
      </c>
    </row>
    <row r="5" spans="1:17" ht="12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</row>
    <row r="6" spans="1:17" ht="66.75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 t="s">
        <v>9</v>
      </c>
      <c r="H6" s="10" t="s">
        <v>10</v>
      </c>
      <c r="I6" s="10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11" t="s">
        <v>19</v>
      </c>
    </row>
    <row r="7" spans="1:17" ht="13.8">
      <c r="A7" s="12" t="s">
        <v>20</v>
      </c>
      <c r="B7" s="13" t="s">
        <v>21</v>
      </c>
      <c r="C7" s="13">
        <v>0</v>
      </c>
      <c r="D7" s="14" t="s">
        <v>22</v>
      </c>
      <c r="E7" s="15" t="s">
        <v>23</v>
      </c>
      <c r="F7" s="16">
        <v>1</v>
      </c>
      <c r="G7" s="16">
        <f>PRODUCT(H7,I7)</f>
        <v>48</v>
      </c>
      <c r="H7" s="16">
        <v>12</v>
      </c>
      <c r="I7" s="16">
        <v>4</v>
      </c>
      <c r="J7" s="16"/>
      <c r="K7" s="16"/>
      <c r="L7" s="17"/>
      <c r="M7" s="18"/>
      <c r="N7" s="18"/>
      <c r="O7" s="18"/>
      <c r="P7" s="16"/>
      <c r="Q7" s="16"/>
    </row>
    <row r="8" spans="1:17" ht="13.8">
      <c r="A8" s="12" t="s">
        <v>24</v>
      </c>
      <c r="B8" s="13" t="s">
        <v>21</v>
      </c>
      <c r="C8" s="19">
        <v>0</v>
      </c>
      <c r="D8" s="14" t="s">
        <v>22</v>
      </c>
      <c r="E8" s="15" t="s">
        <v>25</v>
      </c>
      <c r="F8" s="16">
        <v>1</v>
      </c>
      <c r="G8" s="16">
        <f>PRODUCT(H8,I8)</f>
        <v>2124</v>
      </c>
      <c r="H8" s="16">
        <v>12</v>
      </c>
      <c r="I8" s="16">
        <f>118*1.5</f>
        <v>177</v>
      </c>
      <c r="J8" s="16"/>
      <c r="K8" s="16"/>
      <c r="L8" s="17"/>
      <c r="M8" s="18"/>
      <c r="N8" s="18"/>
      <c r="O8" s="18"/>
      <c r="P8" s="16"/>
      <c r="Q8" s="16"/>
    </row>
    <row r="9" spans="1:17" ht="23.4" customHeight="1">
      <c r="A9" s="12" t="s">
        <v>26</v>
      </c>
      <c r="B9" s="13" t="s">
        <v>21</v>
      </c>
      <c r="C9" s="19">
        <v>0</v>
      </c>
      <c r="D9" s="14" t="s">
        <v>27</v>
      </c>
      <c r="E9" s="15" t="s">
        <v>28</v>
      </c>
      <c r="F9" s="16">
        <v>1</v>
      </c>
      <c r="G9" s="16">
        <f>PRODUCT(H9,I9)</f>
        <v>60</v>
      </c>
      <c r="H9" s="16">
        <v>12</v>
      </c>
      <c r="I9" s="16">
        <v>5</v>
      </c>
      <c r="J9" s="16"/>
      <c r="K9" s="16"/>
      <c r="L9" s="17"/>
      <c r="M9" s="18"/>
      <c r="N9" s="18"/>
      <c r="O9" s="18"/>
      <c r="P9" s="16"/>
      <c r="Q9" s="16"/>
    </row>
    <row r="10" spans="1:17" ht="13.8">
      <c r="A10" s="12" t="s">
        <v>29</v>
      </c>
      <c r="B10" s="13" t="s">
        <v>21</v>
      </c>
      <c r="C10" s="19">
        <v>1</v>
      </c>
      <c r="D10" s="14" t="s">
        <v>22</v>
      </c>
      <c r="E10" s="15" t="s">
        <v>23</v>
      </c>
      <c r="F10" s="16">
        <v>1</v>
      </c>
      <c r="G10" s="16">
        <f>PRODUCT(H10,I10)</f>
        <v>48</v>
      </c>
      <c r="H10" s="16">
        <v>12</v>
      </c>
      <c r="I10" s="16">
        <v>4</v>
      </c>
      <c r="J10" s="16"/>
      <c r="K10" s="16"/>
      <c r="L10" s="17"/>
      <c r="M10" s="18"/>
      <c r="N10" s="18"/>
      <c r="O10" s="18"/>
      <c r="P10" s="16"/>
      <c r="Q10" s="16"/>
    </row>
    <row r="11" spans="1:17" ht="13.8">
      <c r="A11" s="12" t="s">
        <v>30</v>
      </c>
      <c r="B11" s="13" t="s">
        <v>21</v>
      </c>
      <c r="C11" s="19">
        <v>1</v>
      </c>
      <c r="D11" s="14" t="s">
        <v>31</v>
      </c>
      <c r="E11" s="15" t="s">
        <v>32</v>
      </c>
      <c r="F11" s="16">
        <v>1</v>
      </c>
      <c r="G11" s="16">
        <f>PRODUCT(H11,I11)</f>
        <v>204</v>
      </c>
      <c r="H11" s="16">
        <v>12</v>
      </c>
      <c r="I11" s="16">
        <v>17</v>
      </c>
      <c r="J11" s="16"/>
      <c r="K11" s="16"/>
      <c r="L11" s="17"/>
      <c r="M11" s="18"/>
      <c r="N11" s="18"/>
      <c r="O11" s="18"/>
      <c r="P11" s="16"/>
      <c r="Q11" s="16"/>
    </row>
    <row r="12" spans="1:17" ht="13.8">
      <c r="A12" s="12" t="s">
        <v>33</v>
      </c>
      <c r="B12" s="20" t="s">
        <v>21</v>
      </c>
      <c r="C12" s="19">
        <v>1</v>
      </c>
      <c r="D12" s="14" t="s">
        <v>34</v>
      </c>
      <c r="E12" s="21" t="s">
        <v>35</v>
      </c>
      <c r="F12" s="16">
        <v>1</v>
      </c>
      <c r="G12" s="16">
        <v>216</v>
      </c>
      <c r="H12" s="16">
        <v>12</v>
      </c>
      <c r="I12" s="16">
        <f>18*1.5</f>
        <v>27</v>
      </c>
      <c r="J12" s="16"/>
      <c r="K12" s="16"/>
      <c r="L12" s="17"/>
      <c r="M12" s="18"/>
      <c r="N12" s="18"/>
      <c r="O12" s="18"/>
      <c r="P12" s="16"/>
      <c r="Q12" s="16"/>
    </row>
    <row r="13" spans="1:17" ht="13.8">
      <c r="A13" s="12" t="s">
        <v>36</v>
      </c>
      <c r="B13" s="20" t="s">
        <v>21</v>
      </c>
      <c r="C13" s="19">
        <v>1</v>
      </c>
      <c r="D13" s="14" t="s">
        <v>34</v>
      </c>
      <c r="E13" s="21" t="s">
        <v>37</v>
      </c>
      <c r="F13" s="16">
        <v>1</v>
      </c>
      <c r="G13" s="16">
        <f t="shared" ref="G13:G29" si="0">PRODUCT(H13,I13)</f>
        <v>960</v>
      </c>
      <c r="H13" s="16">
        <v>12</v>
      </c>
      <c r="I13" s="16">
        <v>80</v>
      </c>
      <c r="J13" s="16"/>
      <c r="K13" s="16"/>
      <c r="L13" s="17"/>
      <c r="M13" s="18"/>
      <c r="N13" s="18"/>
      <c r="O13" s="18"/>
      <c r="P13" s="16"/>
      <c r="Q13" s="16"/>
    </row>
    <row r="14" spans="1:17" ht="13.8">
      <c r="A14" s="12" t="s">
        <v>38</v>
      </c>
      <c r="B14" s="13" t="s">
        <v>21</v>
      </c>
      <c r="C14" s="19">
        <v>1</v>
      </c>
      <c r="D14" s="14" t="s">
        <v>39</v>
      </c>
      <c r="E14" s="15" t="s">
        <v>40</v>
      </c>
      <c r="F14" s="16">
        <v>1</v>
      </c>
      <c r="G14" s="16">
        <f t="shared" si="0"/>
        <v>1440</v>
      </c>
      <c r="H14" s="16">
        <v>12</v>
      </c>
      <c r="I14" s="16">
        <f>80*1.5</f>
        <v>120</v>
      </c>
      <c r="J14" s="16"/>
      <c r="K14" s="16"/>
      <c r="L14" s="17"/>
      <c r="M14" s="18"/>
      <c r="N14" s="18"/>
      <c r="O14" s="18"/>
      <c r="P14" s="16"/>
      <c r="Q14" s="16"/>
    </row>
    <row r="15" spans="1:17" ht="13.8">
      <c r="A15" s="12" t="s">
        <v>41</v>
      </c>
      <c r="B15" s="13" t="s">
        <v>21</v>
      </c>
      <c r="C15" s="19">
        <v>2</v>
      </c>
      <c r="D15" s="14" t="s">
        <v>34</v>
      </c>
      <c r="E15" s="15" t="s">
        <v>40</v>
      </c>
      <c r="F15" s="16">
        <v>1</v>
      </c>
      <c r="G15" s="16">
        <f t="shared" si="0"/>
        <v>16578</v>
      </c>
      <c r="H15" s="16">
        <v>12</v>
      </c>
      <c r="I15" s="16">
        <f>1381.5</f>
        <v>1381.5</v>
      </c>
      <c r="J15" s="16"/>
      <c r="K15" s="16"/>
      <c r="L15" s="17"/>
      <c r="M15" s="18"/>
      <c r="N15" s="18"/>
      <c r="O15" s="18"/>
      <c r="P15" s="16"/>
      <c r="Q15" s="16"/>
    </row>
    <row r="16" spans="1:17" ht="13.8">
      <c r="A16" s="12" t="s">
        <v>42</v>
      </c>
      <c r="B16" s="13" t="s">
        <v>21</v>
      </c>
      <c r="C16" s="19">
        <v>2</v>
      </c>
      <c r="D16" s="14" t="s">
        <v>34</v>
      </c>
      <c r="E16" s="15" t="s">
        <v>43</v>
      </c>
      <c r="F16" s="16">
        <v>1</v>
      </c>
      <c r="G16" s="16">
        <f t="shared" si="0"/>
        <v>936</v>
      </c>
      <c r="H16" s="16">
        <v>12</v>
      </c>
      <c r="I16" s="16">
        <v>78</v>
      </c>
      <c r="J16" s="16"/>
      <c r="K16" s="16"/>
      <c r="L16" s="17"/>
      <c r="M16" s="18"/>
      <c r="N16" s="18"/>
      <c r="O16" s="18"/>
      <c r="P16" s="16"/>
      <c r="Q16" s="16"/>
    </row>
    <row r="17" spans="1:17" ht="13.8">
      <c r="A17" s="12" t="s">
        <v>44</v>
      </c>
      <c r="B17" s="13" t="s">
        <v>21</v>
      </c>
      <c r="C17" s="13" t="s">
        <v>45</v>
      </c>
      <c r="D17" s="14" t="s">
        <v>22</v>
      </c>
      <c r="E17" s="15" t="s">
        <v>46</v>
      </c>
      <c r="F17" s="16">
        <v>1</v>
      </c>
      <c r="G17" s="16">
        <f t="shared" si="0"/>
        <v>216</v>
      </c>
      <c r="H17" s="16">
        <v>12</v>
      </c>
      <c r="I17" s="16">
        <f>12*1.5</f>
        <v>18</v>
      </c>
      <c r="J17" s="16"/>
      <c r="K17" s="16"/>
      <c r="L17" s="17"/>
      <c r="M17" s="18"/>
      <c r="N17" s="18"/>
      <c r="O17" s="18"/>
      <c r="P17" s="16"/>
      <c r="Q17" s="16"/>
    </row>
    <row r="18" spans="1:17" ht="13.8">
      <c r="A18" s="12" t="s">
        <v>47</v>
      </c>
      <c r="B18" s="13" t="s">
        <v>21</v>
      </c>
      <c r="C18" s="19" t="s">
        <v>45</v>
      </c>
      <c r="D18" s="14" t="s">
        <v>22</v>
      </c>
      <c r="E18" s="15" t="s">
        <v>48</v>
      </c>
      <c r="F18" s="16">
        <v>1</v>
      </c>
      <c r="G18" s="16">
        <f t="shared" si="0"/>
        <v>1404</v>
      </c>
      <c r="H18" s="16">
        <v>12</v>
      </c>
      <c r="I18" s="16">
        <f>78*1.5</f>
        <v>117</v>
      </c>
      <c r="J18" s="16"/>
      <c r="K18" s="16"/>
      <c r="L18" s="17"/>
      <c r="M18" s="18"/>
      <c r="N18" s="18"/>
      <c r="O18" s="18"/>
      <c r="P18" s="16"/>
      <c r="Q18" s="16"/>
    </row>
    <row r="19" spans="1:17" ht="13.8">
      <c r="A19" s="12" t="s">
        <v>49</v>
      </c>
      <c r="B19" s="13" t="s">
        <v>21</v>
      </c>
      <c r="C19" s="19" t="s">
        <v>45</v>
      </c>
      <c r="D19" s="14" t="s">
        <v>22</v>
      </c>
      <c r="E19" s="15" t="s">
        <v>50</v>
      </c>
      <c r="F19" s="16">
        <v>1</v>
      </c>
      <c r="G19" s="16">
        <f t="shared" si="0"/>
        <v>1536</v>
      </c>
      <c r="H19" s="16">
        <v>12</v>
      </c>
      <c r="I19" s="16">
        <v>128</v>
      </c>
      <c r="J19" s="16"/>
      <c r="K19" s="16"/>
      <c r="L19" s="17"/>
      <c r="M19" s="18"/>
      <c r="N19" s="18"/>
      <c r="O19" s="18"/>
      <c r="P19" s="16"/>
      <c r="Q19" s="16"/>
    </row>
    <row r="20" spans="1:17" ht="22.8" customHeight="1">
      <c r="A20" s="12" t="s">
        <v>51</v>
      </c>
      <c r="B20" s="13" t="s">
        <v>21</v>
      </c>
      <c r="C20" s="19" t="s">
        <v>45</v>
      </c>
      <c r="D20" s="14" t="s">
        <v>22</v>
      </c>
      <c r="E20" s="15" t="s">
        <v>52</v>
      </c>
      <c r="F20" s="16">
        <v>1</v>
      </c>
      <c r="G20" s="16">
        <f t="shared" si="0"/>
        <v>1080</v>
      </c>
      <c r="H20" s="16">
        <v>12</v>
      </c>
      <c r="I20" s="16">
        <f>60*1.5</f>
        <v>90</v>
      </c>
      <c r="J20" s="16"/>
      <c r="K20" s="16"/>
      <c r="L20" s="17"/>
      <c r="M20" s="18"/>
      <c r="N20" s="18"/>
      <c r="O20" s="18"/>
      <c r="P20" s="16"/>
      <c r="Q20" s="16"/>
    </row>
    <row r="21" spans="1:17" ht="16.2" customHeight="1">
      <c r="A21" s="12" t="s">
        <v>53</v>
      </c>
      <c r="B21" s="13" t="s">
        <v>21</v>
      </c>
      <c r="C21" s="19" t="s">
        <v>45</v>
      </c>
      <c r="D21" s="14" t="s">
        <v>27</v>
      </c>
      <c r="E21" s="14" t="s">
        <v>54</v>
      </c>
      <c r="F21" s="16">
        <v>1</v>
      </c>
      <c r="G21" s="16">
        <f t="shared" si="0"/>
        <v>720</v>
      </c>
      <c r="H21" s="16">
        <v>12</v>
      </c>
      <c r="I21" s="16">
        <f>40*1.5</f>
        <v>60</v>
      </c>
      <c r="J21" s="16"/>
      <c r="K21" s="16"/>
      <c r="L21" s="17"/>
      <c r="M21" s="18"/>
      <c r="N21" s="18"/>
      <c r="O21" s="18"/>
      <c r="P21" s="16"/>
      <c r="Q21" s="16"/>
    </row>
    <row r="22" spans="1:17" ht="13.8">
      <c r="A22" s="12" t="s">
        <v>55</v>
      </c>
      <c r="B22" s="13" t="s">
        <v>21</v>
      </c>
      <c r="C22" s="19" t="s">
        <v>56</v>
      </c>
      <c r="D22" s="14" t="s">
        <v>57</v>
      </c>
      <c r="E22" s="15" t="s">
        <v>58</v>
      </c>
      <c r="F22" s="16">
        <v>1</v>
      </c>
      <c r="G22" s="16">
        <f t="shared" si="0"/>
        <v>72</v>
      </c>
      <c r="H22" s="16">
        <v>12</v>
      </c>
      <c r="I22" s="16">
        <v>6</v>
      </c>
      <c r="J22" s="16"/>
      <c r="K22" s="16"/>
      <c r="L22" s="17"/>
      <c r="M22" s="18"/>
      <c r="N22" s="18"/>
      <c r="O22" s="18"/>
      <c r="P22" s="16"/>
      <c r="Q22" s="16"/>
    </row>
    <row r="23" spans="1:17" ht="13.8">
      <c r="A23" s="12" t="s">
        <v>59</v>
      </c>
      <c r="B23" s="13" t="s">
        <v>21</v>
      </c>
      <c r="C23" s="19" t="s">
        <v>56</v>
      </c>
      <c r="D23" s="14" t="s">
        <v>60</v>
      </c>
      <c r="E23" s="15" t="s">
        <v>48</v>
      </c>
      <c r="F23" s="16">
        <v>1</v>
      </c>
      <c r="G23" s="16">
        <f t="shared" si="0"/>
        <v>1056</v>
      </c>
      <c r="H23" s="16">
        <v>12</v>
      </c>
      <c r="I23" s="16">
        <v>88</v>
      </c>
      <c r="J23" s="16"/>
      <c r="K23" s="16"/>
      <c r="L23" s="17"/>
      <c r="M23" s="18"/>
      <c r="N23" s="18"/>
      <c r="O23" s="18"/>
      <c r="P23" s="16"/>
      <c r="Q23" s="16"/>
    </row>
    <row r="24" spans="1:17" ht="13.8">
      <c r="A24" s="12" t="s">
        <v>61</v>
      </c>
      <c r="B24" s="13" t="s">
        <v>21</v>
      </c>
      <c r="C24" s="19" t="s">
        <v>56</v>
      </c>
      <c r="D24" s="14" t="s">
        <v>22</v>
      </c>
      <c r="E24" s="15" t="s">
        <v>62</v>
      </c>
      <c r="F24" s="16">
        <v>1</v>
      </c>
      <c r="G24" s="16">
        <f t="shared" si="0"/>
        <v>1260</v>
      </c>
      <c r="H24" s="16">
        <v>12</v>
      </c>
      <c r="I24" s="16">
        <f>70*1.5</f>
        <v>105</v>
      </c>
      <c r="J24" s="16"/>
      <c r="K24" s="16"/>
      <c r="L24" s="17"/>
      <c r="M24" s="18"/>
      <c r="N24" s="18"/>
      <c r="O24" s="18"/>
      <c r="P24" s="16"/>
      <c r="Q24" s="16"/>
    </row>
    <row r="25" spans="1:17" ht="18" customHeight="1">
      <c r="A25" s="12" t="s">
        <v>63</v>
      </c>
      <c r="B25" s="13" t="s">
        <v>21</v>
      </c>
      <c r="C25" s="19" t="s">
        <v>56</v>
      </c>
      <c r="D25" s="14" t="s">
        <v>27</v>
      </c>
      <c r="E25" s="14" t="s">
        <v>54</v>
      </c>
      <c r="F25" s="16">
        <v>1</v>
      </c>
      <c r="G25" s="16">
        <f t="shared" si="0"/>
        <v>324</v>
      </c>
      <c r="H25" s="16">
        <v>12</v>
      </c>
      <c r="I25" s="16">
        <f>18*1.5</f>
        <v>27</v>
      </c>
      <c r="J25" s="16"/>
      <c r="K25" s="16"/>
      <c r="L25" s="17"/>
      <c r="M25" s="18"/>
      <c r="N25" s="18"/>
      <c r="O25" s="18"/>
      <c r="P25" s="16"/>
      <c r="Q25" s="16"/>
    </row>
    <row r="26" spans="1:17" ht="13.8">
      <c r="A26" s="12" t="s">
        <v>64</v>
      </c>
      <c r="B26" s="13" t="s">
        <v>21</v>
      </c>
      <c r="C26" s="19" t="s">
        <v>65</v>
      </c>
      <c r="D26" s="14" t="s">
        <v>22</v>
      </c>
      <c r="E26" s="15" t="s">
        <v>66</v>
      </c>
      <c r="F26" s="14">
        <v>1</v>
      </c>
      <c r="G26" s="16">
        <f t="shared" si="0"/>
        <v>60</v>
      </c>
      <c r="H26" s="16">
        <v>12</v>
      </c>
      <c r="I26" s="16">
        <v>5</v>
      </c>
      <c r="J26" s="16"/>
      <c r="K26" s="16"/>
      <c r="L26" s="17"/>
      <c r="M26" s="18"/>
      <c r="N26" s="18"/>
      <c r="O26" s="18"/>
      <c r="P26" s="16"/>
      <c r="Q26" s="16"/>
    </row>
    <row r="27" spans="1:17" ht="13.8">
      <c r="A27" s="12" t="s">
        <v>67</v>
      </c>
      <c r="B27" s="13" t="s">
        <v>21</v>
      </c>
      <c r="C27" s="19" t="s">
        <v>65</v>
      </c>
      <c r="D27" s="14" t="s">
        <v>60</v>
      </c>
      <c r="E27" s="15" t="s">
        <v>68</v>
      </c>
      <c r="F27" s="16">
        <v>1</v>
      </c>
      <c r="G27" s="16">
        <f t="shared" si="0"/>
        <v>540</v>
      </c>
      <c r="H27" s="16">
        <v>12</v>
      </c>
      <c r="I27" s="16">
        <f>30*1.5</f>
        <v>45</v>
      </c>
      <c r="J27" s="16"/>
      <c r="K27" s="16"/>
      <c r="L27" s="17"/>
      <c r="M27" s="18"/>
      <c r="N27" s="18"/>
      <c r="O27" s="18"/>
      <c r="P27" s="16"/>
      <c r="Q27" s="16"/>
    </row>
    <row r="28" spans="1:17" ht="27.6">
      <c r="A28" s="12" t="s">
        <v>69</v>
      </c>
      <c r="B28" s="13" t="s">
        <v>21</v>
      </c>
      <c r="C28" s="19" t="s">
        <v>65</v>
      </c>
      <c r="D28" s="14" t="s">
        <v>70</v>
      </c>
      <c r="E28" s="21" t="s">
        <v>71</v>
      </c>
      <c r="F28" s="16">
        <v>1</v>
      </c>
      <c r="G28" s="16">
        <f t="shared" si="0"/>
        <v>264</v>
      </c>
      <c r="H28" s="16">
        <v>12</v>
      </c>
      <c r="I28" s="16">
        <v>22</v>
      </c>
      <c r="J28" s="16"/>
      <c r="K28" s="16"/>
      <c r="L28" s="17"/>
      <c r="M28" s="18"/>
      <c r="N28" s="18"/>
      <c r="O28" s="18"/>
      <c r="P28" s="16"/>
      <c r="Q28" s="16"/>
    </row>
    <row r="29" spans="1:17" ht="16.2" customHeight="1">
      <c r="A29" s="12" t="s">
        <v>72</v>
      </c>
      <c r="B29" s="13" t="s">
        <v>21</v>
      </c>
      <c r="C29" s="19" t="s">
        <v>65</v>
      </c>
      <c r="D29" s="14" t="s">
        <v>73</v>
      </c>
      <c r="E29" s="14" t="s">
        <v>54</v>
      </c>
      <c r="F29" s="16">
        <v>1</v>
      </c>
      <c r="G29" s="16">
        <f t="shared" si="0"/>
        <v>216</v>
      </c>
      <c r="H29" s="16">
        <v>12</v>
      </c>
      <c r="I29" s="16">
        <f>12*1.5</f>
        <v>18</v>
      </c>
      <c r="J29" s="16"/>
      <c r="K29" s="16"/>
      <c r="L29" s="17"/>
      <c r="M29" s="18"/>
      <c r="N29" s="18"/>
      <c r="O29" s="18"/>
      <c r="P29" s="16"/>
      <c r="Q29" s="16"/>
    </row>
    <row r="30" spans="1:17">
      <c r="A30" s="6"/>
      <c r="L30" s="22" t="s">
        <v>74</v>
      </c>
      <c r="M30" s="23">
        <f>SUM(M7:M29)</f>
        <v>0</v>
      </c>
      <c r="N30" s="23">
        <f>SUM(N7:N29)</f>
        <v>0</v>
      </c>
      <c r="O30" s="23">
        <f>SUM(O7:O29)</f>
        <v>0</v>
      </c>
      <c r="Q30" s="24"/>
    </row>
    <row r="31" spans="1:17" ht="14.25" customHeight="1">
      <c r="A31" s="6"/>
      <c r="C31" s="25"/>
      <c r="D31" s="26"/>
      <c r="E31" s="2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3.8">
      <c r="A32" s="6"/>
      <c r="B32" s="28" t="s">
        <v>75</v>
      </c>
      <c r="C32" s="2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8">
      <c r="A33" s="6" t="s">
        <v>76</v>
      </c>
      <c r="B33" s="6"/>
      <c r="C33" s="2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8" ht="12.75" customHeight="1">
      <c r="A34" s="7">
        <v>1</v>
      </c>
      <c r="B34" s="7">
        <v>2</v>
      </c>
      <c r="C34" s="7">
        <v>3</v>
      </c>
      <c r="D34" s="7">
        <v>4</v>
      </c>
      <c r="E34" s="7">
        <v>5</v>
      </c>
      <c r="F34" s="7">
        <v>6</v>
      </c>
      <c r="G34" s="7">
        <v>7</v>
      </c>
      <c r="H34" s="7">
        <v>8</v>
      </c>
      <c r="I34" s="7">
        <v>9</v>
      </c>
      <c r="J34" s="7">
        <v>10</v>
      </c>
      <c r="K34" s="7">
        <v>11</v>
      </c>
      <c r="L34" s="7">
        <v>12</v>
      </c>
      <c r="M34" s="7">
        <v>13</v>
      </c>
      <c r="N34" s="7">
        <v>14</v>
      </c>
      <c r="O34" s="7">
        <v>15</v>
      </c>
      <c r="P34" s="7">
        <v>16</v>
      </c>
      <c r="Q34" s="7">
        <v>17</v>
      </c>
    </row>
    <row r="35" spans="1:18" ht="66.75" customHeight="1">
      <c r="A35" s="8" t="s">
        <v>3</v>
      </c>
      <c r="B35" s="9" t="s">
        <v>4</v>
      </c>
      <c r="C35" s="9" t="s">
        <v>5</v>
      </c>
      <c r="D35" s="9" t="s">
        <v>6</v>
      </c>
      <c r="E35" s="9" t="s">
        <v>7</v>
      </c>
      <c r="F35" s="9" t="s">
        <v>8</v>
      </c>
      <c r="G35" s="10" t="s">
        <v>9</v>
      </c>
      <c r="H35" s="10" t="s">
        <v>10</v>
      </c>
      <c r="I35" s="10" t="s">
        <v>11</v>
      </c>
      <c r="J35" s="9" t="s">
        <v>12</v>
      </c>
      <c r="K35" s="9" t="s">
        <v>13</v>
      </c>
      <c r="L35" s="9" t="s">
        <v>14</v>
      </c>
      <c r="M35" s="9" t="s">
        <v>15</v>
      </c>
      <c r="N35" s="9" t="s">
        <v>16</v>
      </c>
      <c r="O35" s="9" t="s">
        <v>17</v>
      </c>
      <c r="P35" s="9" t="s">
        <v>18</v>
      </c>
      <c r="Q35" s="11" t="s">
        <v>19</v>
      </c>
    </row>
    <row r="36" spans="1:18" hidden="1">
      <c r="A36" s="7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7">
        <v>7</v>
      </c>
      <c r="H36" s="7">
        <v>8</v>
      </c>
      <c r="I36" s="30">
        <v>9</v>
      </c>
      <c r="J36" s="7">
        <v>10</v>
      </c>
      <c r="K36" s="7">
        <v>11</v>
      </c>
      <c r="L36" s="30">
        <v>12</v>
      </c>
      <c r="M36" s="7">
        <v>13</v>
      </c>
      <c r="N36" s="7">
        <v>14</v>
      </c>
      <c r="O36" s="7">
        <v>15</v>
      </c>
      <c r="P36" s="7">
        <v>16</v>
      </c>
      <c r="Q36" s="30">
        <v>17</v>
      </c>
    </row>
    <row r="37" spans="1:18" ht="69" hidden="1">
      <c r="A37" s="8" t="s">
        <v>3</v>
      </c>
      <c r="B37" s="9" t="s">
        <v>4</v>
      </c>
      <c r="C37" s="9" t="s">
        <v>5</v>
      </c>
      <c r="D37" s="9" t="s">
        <v>6</v>
      </c>
      <c r="E37" s="9" t="s">
        <v>7</v>
      </c>
      <c r="F37" s="9" t="s">
        <v>8</v>
      </c>
      <c r="G37" s="10" t="s">
        <v>9</v>
      </c>
      <c r="H37" s="10" t="s">
        <v>10</v>
      </c>
      <c r="I37" s="31" t="s">
        <v>11</v>
      </c>
      <c r="J37" s="9" t="s">
        <v>12</v>
      </c>
      <c r="K37" s="9" t="s">
        <v>13</v>
      </c>
      <c r="L37" s="13" t="s">
        <v>14</v>
      </c>
      <c r="M37" s="9" t="s">
        <v>15</v>
      </c>
      <c r="N37" s="9" t="s">
        <v>16</v>
      </c>
      <c r="O37" s="9" t="s">
        <v>17</v>
      </c>
      <c r="P37" s="9" t="s">
        <v>18</v>
      </c>
      <c r="Q37" s="32" t="s">
        <v>19</v>
      </c>
    </row>
    <row r="38" spans="1:18" ht="27.6" hidden="1">
      <c r="A38" s="33"/>
      <c r="B38" s="34"/>
      <c r="C38" s="34"/>
      <c r="D38" s="34"/>
      <c r="E38" s="34"/>
      <c r="F38" s="34"/>
      <c r="G38" s="35"/>
      <c r="H38" s="35"/>
      <c r="I38" s="36"/>
      <c r="J38" s="34"/>
      <c r="K38" s="34"/>
      <c r="L38" s="37"/>
      <c r="M38" s="38" t="s">
        <v>77</v>
      </c>
      <c r="N38" s="38" t="s">
        <v>78</v>
      </c>
      <c r="O38" s="38" t="s">
        <v>79</v>
      </c>
      <c r="P38" s="38"/>
      <c r="Q38" s="39" t="s">
        <v>80</v>
      </c>
    </row>
    <row r="39" spans="1:18" ht="13.8">
      <c r="A39" s="12" t="s">
        <v>20</v>
      </c>
      <c r="B39" s="13" t="s">
        <v>21</v>
      </c>
      <c r="C39" s="40">
        <v>0</v>
      </c>
      <c r="D39" s="14" t="s">
        <v>81</v>
      </c>
      <c r="E39" s="15" t="s">
        <v>82</v>
      </c>
      <c r="F39" s="16">
        <v>1</v>
      </c>
      <c r="G39" s="16">
        <f>PRODUCT(H39,I39)</f>
        <v>540</v>
      </c>
      <c r="H39" s="16">
        <v>36</v>
      </c>
      <c r="I39" s="16">
        <v>15</v>
      </c>
      <c r="J39" s="16"/>
      <c r="K39" s="16"/>
      <c r="L39" s="17"/>
      <c r="M39" s="18"/>
      <c r="N39" s="18"/>
      <c r="O39" s="18"/>
      <c r="P39" s="16"/>
      <c r="Q39" s="16"/>
    </row>
    <row r="40" spans="1:18" ht="27.6">
      <c r="A40" s="12" t="s">
        <v>24</v>
      </c>
      <c r="B40" s="13" t="s">
        <v>21</v>
      </c>
      <c r="C40" s="19" t="s">
        <v>45</v>
      </c>
      <c r="D40" s="14" t="s">
        <v>83</v>
      </c>
      <c r="E40" s="15" t="s">
        <v>84</v>
      </c>
      <c r="F40" s="16">
        <v>1</v>
      </c>
      <c r="G40" s="16">
        <f>PRODUCT(H40,I40)</f>
        <v>468</v>
      </c>
      <c r="H40" s="16">
        <v>36</v>
      </c>
      <c r="I40" s="16">
        <v>13</v>
      </c>
      <c r="J40" s="16"/>
      <c r="K40" s="16"/>
      <c r="L40" s="17"/>
      <c r="M40" s="18"/>
      <c r="N40" s="18"/>
      <c r="O40" s="18"/>
      <c r="P40" s="16"/>
      <c r="Q40" s="16"/>
    </row>
    <row r="41" spans="1:18" ht="13.8">
      <c r="A41" s="12" t="s">
        <v>26</v>
      </c>
      <c r="B41" s="13" t="s">
        <v>21</v>
      </c>
      <c r="C41" s="19" t="s">
        <v>56</v>
      </c>
      <c r="D41" s="14" t="s">
        <v>83</v>
      </c>
      <c r="E41" s="15" t="s">
        <v>85</v>
      </c>
      <c r="F41" s="16">
        <v>1</v>
      </c>
      <c r="G41" s="16">
        <f>PRODUCT(H41,I41)</f>
        <v>504</v>
      </c>
      <c r="H41" s="16">
        <v>36</v>
      </c>
      <c r="I41" s="16">
        <v>14</v>
      </c>
      <c r="J41" s="16"/>
      <c r="K41" s="16"/>
      <c r="L41" s="17"/>
      <c r="M41" s="18"/>
      <c r="N41" s="18"/>
      <c r="O41" s="18"/>
      <c r="P41" s="16"/>
      <c r="Q41" s="16"/>
    </row>
    <row r="42" spans="1:18">
      <c r="A42" s="6"/>
      <c r="B42" s="6"/>
      <c r="C42" s="24"/>
      <c r="D42" s="24"/>
      <c r="E42" s="24"/>
      <c r="F42" s="24"/>
      <c r="G42" s="24"/>
      <c r="H42" s="24"/>
      <c r="I42" s="24"/>
      <c r="J42" s="24"/>
      <c r="K42" s="24"/>
      <c r="L42" s="41" t="s">
        <v>74</v>
      </c>
      <c r="M42" s="23">
        <f>SUM(M39:M41)</f>
        <v>0</v>
      </c>
      <c r="N42" s="23">
        <f>SUM(N39:N41)</f>
        <v>0</v>
      </c>
      <c r="O42" s="23">
        <f>SUM(O39:O41)</f>
        <v>0</v>
      </c>
      <c r="Q42" s="24"/>
    </row>
    <row r="43" spans="1:18">
      <c r="A43" s="6"/>
      <c r="B43" s="6"/>
      <c r="C43" s="24"/>
      <c r="D43" s="24"/>
      <c r="E43" s="24"/>
      <c r="F43" s="24"/>
      <c r="G43" s="24"/>
      <c r="H43" s="24"/>
      <c r="I43" s="24"/>
      <c r="J43" s="24"/>
      <c r="K43" s="24"/>
      <c r="L43" s="29"/>
      <c r="M43" s="24"/>
      <c r="N43" s="24"/>
      <c r="O43" s="29"/>
      <c r="Q43" s="24"/>
    </row>
    <row r="44" spans="1:18" ht="13.8">
      <c r="A44" s="6"/>
      <c r="B44" s="42"/>
      <c r="C44" s="43"/>
      <c r="D44" s="44"/>
      <c r="E44" s="2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3.8">
      <c r="A45" s="6"/>
      <c r="C45" s="43"/>
      <c r="E45" s="27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8" ht="13.8">
      <c r="A46" s="6"/>
      <c r="B46" s="28" t="s">
        <v>86</v>
      </c>
      <c r="C46" s="4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8">
      <c r="A47" s="6" t="s">
        <v>87</v>
      </c>
      <c r="B47" s="6"/>
      <c r="C47" s="29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8" ht="12.75" customHeight="1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  <c r="N48" s="7">
        <v>14</v>
      </c>
      <c r="O48" s="7">
        <v>15</v>
      </c>
      <c r="P48" s="7">
        <v>16</v>
      </c>
      <c r="Q48" s="7">
        <v>17</v>
      </c>
    </row>
    <row r="49" spans="1:18" ht="66.75" customHeight="1">
      <c r="A49" s="8" t="s">
        <v>3</v>
      </c>
      <c r="B49" s="9" t="s">
        <v>4</v>
      </c>
      <c r="C49" s="9" t="s">
        <v>5</v>
      </c>
      <c r="D49" s="9" t="s">
        <v>6</v>
      </c>
      <c r="E49" s="9" t="s">
        <v>7</v>
      </c>
      <c r="F49" s="9" t="s">
        <v>8</v>
      </c>
      <c r="G49" s="10" t="s">
        <v>9</v>
      </c>
      <c r="H49" s="10" t="s">
        <v>10</v>
      </c>
      <c r="I49" s="10" t="s">
        <v>11</v>
      </c>
      <c r="J49" s="9" t="s">
        <v>12</v>
      </c>
      <c r="K49" s="9" t="s">
        <v>13</v>
      </c>
      <c r="L49" s="9" t="s">
        <v>14</v>
      </c>
      <c r="M49" s="9" t="s">
        <v>15</v>
      </c>
      <c r="N49" s="9" t="s">
        <v>16</v>
      </c>
      <c r="O49" s="9" t="s">
        <v>17</v>
      </c>
      <c r="P49" s="9" t="s">
        <v>18</v>
      </c>
      <c r="Q49" s="11" t="s">
        <v>19</v>
      </c>
    </row>
    <row r="50" spans="1:18" ht="13.8">
      <c r="A50" s="12" t="s">
        <v>20</v>
      </c>
      <c r="B50" s="13" t="s">
        <v>21</v>
      </c>
      <c r="C50" s="19">
        <v>0</v>
      </c>
      <c r="D50" s="14" t="s">
        <v>83</v>
      </c>
      <c r="E50" s="15" t="s">
        <v>88</v>
      </c>
      <c r="F50" s="16">
        <v>1</v>
      </c>
      <c r="G50" s="16">
        <f t="shared" ref="G50:G58" si="1">PRODUCT(H50,I50)</f>
        <v>72</v>
      </c>
      <c r="H50" s="16">
        <v>36</v>
      </c>
      <c r="I50" s="16">
        <v>2</v>
      </c>
      <c r="J50" s="16"/>
      <c r="K50" s="16"/>
      <c r="L50" s="17"/>
      <c r="M50" s="18"/>
      <c r="N50" s="18"/>
      <c r="O50" s="18"/>
      <c r="P50" s="16"/>
      <c r="Q50" s="46"/>
      <c r="R50" s="47"/>
    </row>
    <row r="51" spans="1:18" ht="13.8">
      <c r="A51" s="12" t="s">
        <v>24</v>
      </c>
      <c r="B51" s="13" t="s">
        <v>21</v>
      </c>
      <c r="C51" s="19">
        <v>0</v>
      </c>
      <c r="D51" s="14" t="s">
        <v>83</v>
      </c>
      <c r="E51" s="15" t="s">
        <v>89</v>
      </c>
      <c r="F51" s="16">
        <v>1</v>
      </c>
      <c r="G51" s="16">
        <f t="shared" si="1"/>
        <v>72</v>
      </c>
      <c r="H51" s="16">
        <v>36</v>
      </c>
      <c r="I51" s="16">
        <v>2</v>
      </c>
      <c r="J51" s="16"/>
      <c r="K51" s="16"/>
      <c r="L51" s="17"/>
      <c r="M51" s="18"/>
      <c r="N51" s="18"/>
      <c r="O51" s="18"/>
      <c r="P51" s="16"/>
      <c r="Q51" s="46"/>
      <c r="R51" s="47"/>
    </row>
    <row r="52" spans="1:18" ht="27.6">
      <c r="A52" s="12" t="s">
        <v>26</v>
      </c>
      <c r="B52" s="13" t="s">
        <v>21</v>
      </c>
      <c r="C52" s="19">
        <v>0</v>
      </c>
      <c r="D52" s="14" t="s">
        <v>22</v>
      </c>
      <c r="E52" s="15" t="s">
        <v>90</v>
      </c>
      <c r="F52" s="16">
        <v>1</v>
      </c>
      <c r="G52" s="16">
        <f t="shared" si="1"/>
        <v>72</v>
      </c>
      <c r="H52" s="16">
        <v>36</v>
      </c>
      <c r="I52" s="16">
        <v>2</v>
      </c>
      <c r="J52" s="16"/>
      <c r="K52" s="16"/>
      <c r="L52" s="17"/>
      <c r="M52" s="18"/>
      <c r="N52" s="18"/>
      <c r="O52" s="18"/>
      <c r="P52" s="16"/>
      <c r="Q52" s="46"/>
      <c r="R52" s="47"/>
    </row>
    <row r="53" spans="1:18" ht="13.8">
      <c r="A53" s="12" t="s">
        <v>29</v>
      </c>
      <c r="B53" s="13" t="s">
        <v>21</v>
      </c>
      <c r="C53" s="19">
        <v>1</v>
      </c>
      <c r="D53" s="14" t="s">
        <v>34</v>
      </c>
      <c r="E53" s="15" t="s">
        <v>91</v>
      </c>
      <c r="F53" s="16">
        <v>1</v>
      </c>
      <c r="G53" s="16">
        <f t="shared" si="1"/>
        <v>900</v>
      </c>
      <c r="H53" s="16">
        <v>36</v>
      </c>
      <c r="I53" s="16">
        <v>25</v>
      </c>
      <c r="J53" s="16"/>
      <c r="K53" s="16"/>
      <c r="L53" s="17"/>
      <c r="M53" s="18"/>
      <c r="N53" s="18"/>
      <c r="O53" s="18"/>
      <c r="P53" s="16"/>
      <c r="Q53" s="48"/>
    </row>
    <row r="54" spans="1:18" ht="30.15" customHeight="1">
      <c r="A54" s="12" t="s">
        <v>30</v>
      </c>
      <c r="B54" s="13" t="s">
        <v>21</v>
      </c>
      <c r="C54" s="19">
        <v>1</v>
      </c>
      <c r="D54" s="15" t="s">
        <v>92</v>
      </c>
      <c r="E54" s="15" t="s">
        <v>93</v>
      </c>
      <c r="F54" s="16">
        <v>1</v>
      </c>
      <c r="G54" s="16">
        <f t="shared" si="1"/>
        <v>672</v>
      </c>
      <c r="H54" s="16">
        <v>24</v>
      </c>
      <c r="I54" s="16">
        <v>28</v>
      </c>
      <c r="J54" s="16"/>
      <c r="K54" s="16"/>
      <c r="L54" s="17"/>
      <c r="M54" s="18"/>
      <c r="N54" s="18"/>
      <c r="O54" s="18"/>
      <c r="P54" s="16"/>
      <c r="Q54" s="48"/>
    </row>
    <row r="55" spans="1:18" ht="31.5" customHeight="1">
      <c r="A55" s="12" t="s">
        <v>33</v>
      </c>
      <c r="B55" s="13" t="s">
        <v>21</v>
      </c>
      <c r="C55" s="49" t="s">
        <v>45</v>
      </c>
      <c r="D55" s="50" t="s">
        <v>83</v>
      </c>
      <c r="E55" s="49" t="s">
        <v>94</v>
      </c>
      <c r="F55" s="49">
        <v>1</v>
      </c>
      <c r="G55" s="16">
        <f t="shared" si="1"/>
        <v>504</v>
      </c>
      <c r="H55" s="16">
        <v>36</v>
      </c>
      <c r="I55" s="16">
        <v>14</v>
      </c>
      <c r="J55" s="49"/>
      <c r="K55" s="49"/>
      <c r="L55" s="17"/>
      <c r="M55" s="18"/>
      <c r="N55" s="18"/>
      <c r="O55" s="18"/>
      <c r="P55" s="49"/>
      <c r="Q55" s="49"/>
    </row>
    <row r="56" spans="1:18" ht="13.8">
      <c r="A56" s="12" t="s">
        <v>36</v>
      </c>
      <c r="B56" s="13" t="s">
        <v>21</v>
      </c>
      <c r="C56" s="19" t="s">
        <v>45</v>
      </c>
      <c r="D56" s="15" t="s">
        <v>83</v>
      </c>
      <c r="E56" s="15" t="s">
        <v>85</v>
      </c>
      <c r="F56" s="16">
        <v>1</v>
      </c>
      <c r="G56" s="16">
        <f t="shared" si="1"/>
        <v>144</v>
      </c>
      <c r="H56" s="16">
        <v>36</v>
      </c>
      <c r="I56" s="16">
        <v>4</v>
      </c>
      <c r="J56" s="16"/>
      <c r="K56" s="16"/>
      <c r="L56" s="17"/>
      <c r="M56" s="18"/>
      <c r="N56" s="18"/>
      <c r="O56" s="18"/>
      <c r="P56" s="16"/>
      <c r="Q56" s="48"/>
    </row>
    <row r="57" spans="1:18" ht="13.8">
      <c r="A57" s="12" t="s">
        <v>38</v>
      </c>
      <c r="B57" s="13" t="s">
        <v>21</v>
      </c>
      <c r="C57" s="19" t="s">
        <v>45</v>
      </c>
      <c r="D57" s="15" t="s">
        <v>83</v>
      </c>
      <c r="E57" s="15" t="s">
        <v>23</v>
      </c>
      <c r="F57" s="16">
        <v>1</v>
      </c>
      <c r="G57" s="16">
        <f t="shared" si="1"/>
        <v>828</v>
      </c>
      <c r="H57" s="16">
        <v>36</v>
      </c>
      <c r="I57" s="16">
        <v>23</v>
      </c>
      <c r="J57" s="16"/>
      <c r="K57" s="16"/>
      <c r="L57" s="17"/>
      <c r="M57" s="18"/>
      <c r="N57" s="18"/>
      <c r="O57" s="18"/>
      <c r="P57" s="16"/>
      <c r="Q57" s="48"/>
    </row>
    <row r="58" spans="1:18" ht="13.8">
      <c r="A58" s="12" t="s">
        <v>41</v>
      </c>
      <c r="B58" s="13" t="s">
        <v>21</v>
      </c>
      <c r="C58" s="19" t="s">
        <v>56</v>
      </c>
      <c r="D58" s="15" t="s">
        <v>83</v>
      </c>
      <c r="E58" s="15" t="s">
        <v>46</v>
      </c>
      <c r="F58" s="16">
        <v>1</v>
      </c>
      <c r="G58" s="16">
        <f t="shared" si="1"/>
        <v>108</v>
      </c>
      <c r="H58" s="16">
        <v>36</v>
      </c>
      <c r="I58" s="16">
        <v>3</v>
      </c>
      <c r="J58" s="16"/>
      <c r="K58" s="16"/>
      <c r="L58" s="17"/>
      <c r="M58" s="18"/>
      <c r="N58" s="18"/>
      <c r="O58" s="18"/>
      <c r="P58" s="16"/>
      <c r="Q58" s="48"/>
    </row>
    <row r="59" spans="1:18" ht="24.6" customHeight="1">
      <c r="A59" s="51" t="s">
        <v>95</v>
      </c>
      <c r="B59" s="13"/>
      <c r="C59" s="19"/>
      <c r="D59" s="15"/>
      <c r="E59" s="15"/>
      <c r="F59" s="16"/>
      <c r="G59" s="16"/>
      <c r="H59" s="16"/>
      <c r="I59" s="16"/>
      <c r="J59" s="16"/>
      <c r="K59" s="16"/>
      <c r="L59" s="39"/>
      <c r="M59" s="39"/>
      <c r="N59" s="39"/>
      <c r="O59" s="39"/>
      <c r="P59" s="24"/>
      <c r="Q59" s="52"/>
    </row>
    <row r="60" spans="1:18" ht="13.8">
      <c r="A60" s="12" t="s">
        <v>42</v>
      </c>
      <c r="B60" s="13" t="s">
        <v>21</v>
      </c>
      <c r="C60" s="19">
        <v>0</v>
      </c>
      <c r="D60" s="14" t="s">
        <v>34</v>
      </c>
      <c r="E60" s="15" t="s">
        <v>96</v>
      </c>
      <c r="F60" s="16">
        <v>1</v>
      </c>
      <c r="G60" s="16">
        <f t="shared" ref="G60:G65" si="2">PRODUCT(H60,I60)</f>
        <v>168</v>
      </c>
      <c r="H60" s="16">
        <v>24</v>
      </c>
      <c r="I60" s="16">
        <v>7</v>
      </c>
      <c r="J60" s="16"/>
      <c r="K60" s="16"/>
      <c r="L60" s="17"/>
      <c r="M60" s="18"/>
      <c r="N60" s="18"/>
      <c r="O60" s="18"/>
      <c r="P60" s="16"/>
      <c r="Q60" s="48"/>
    </row>
    <row r="61" spans="1:18" ht="27.6">
      <c r="A61" s="12" t="s">
        <v>44</v>
      </c>
      <c r="B61" s="13" t="s">
        <v>21</v>
      </c>
      <c r="C61" s="19">
        <v>1</v>
      </c>
      <c r="D61" s="14" t="s">
        <v>34</v>
      </c>
      <c r="E61" s="15" t="s">
        <v>90</v>
      </c>
      <c r="F61" s="16">
        <v>1</v>
      </c>
      <c r="G61" s="16">
        <f t="shared" si="2"/>
        <v>72</v>
      </c>
      <c r="H61" s="16">
        <v>24</v>
      </c>
      <c r="I61" s="16">
        <v>3</v>
      </c>
      <c r="J61" s="16"/>
      <c r="K61" s="16"/>
      <c r="L61" s="17"/>
      <c r="M61" s="18"/>
      <c r="N61" s="18"/>
      <c r="O61" s="18"/>
      <c r="P61" s="16"/>
      <c r="Q61" s="48"/>
    </row>
    <row r="62" spans="1:18" ht="27.6">
      <c r="A62" s="12" t="s">
        <v>47</v>
      </c>
      <c r="B62" s="13" t="s">
        <v>21</v>
      </c>
      <c r="C62" s="19">
        <v>1</v>
      </c>
      <c r="D62" s="14" t="s">
        <v>34</v>
      </c>
      <c r="E62" s="15" t="s">
        <v>97</v>
      </c>
      <c r="F62" s="16">
        <v>1</v>
      </c>
      <c r="G62" s="16">
        <f t="shared" si="2"/>
        <v>72</v>
      </c>
      <c r="H62" s="16">
        <v>24</v>
      </c>
      <c r="I62" s="16">
        <v>3</v>
      </c>
      <c r="J62" s="16"/>
      <c r="K62" s="16"/>
      <c r="L62" s="17"/>
      <c r="M62" s="18"/>
      <c r="N62" s="18"/>
      <c r="O62" s="18"/>
      <c r="P62" s="16"/>
      <c r="Q62" s="48"/>
    </row>
    <row r="63" spans="1:18" ht="27.6">
      <c r="A63" s="12" t="s">
        <v>49</v>
      </c>
      <c r="B63" s="13" t="s">
        <v>21</v>
      </c>
      <c r="C63" s="19">
        <v>1</v>
      </c>
      <c r="D63" s="15" t="s">
        <v>92</v>
      </c>
      <c r="E63" s="15" t="s">
        <v>97</v>
      </c>
      <c r="F63" s="16">
        <v>1</v>
      </c>
      <c r="G63" s="16">
        <f t="shared" si="2"/>
        <v>336</v>
      </c>
      <c r="H63" s="16">
        <v>24</v>
      </c>
      <c r="I63" s="16">
        <v>14</v>
      </c>
      <c r="J63" s="16"/>
      <c r="K63" s="16"/>
      <c r="L63" s="17"/>
      <c r="M63" s="18"/>
      <c r="N63" s="18"/>
      <c r="O63" s="18"/>
      <c r="P63" s="16"/>
      <c r="Q63" s="48"/>
    </row>
    <row r="64" spans="1:18" ht="13.8">
      <c r="A64" s="12" t="s">
        <v>51</v>
      </c>
      <c r="B64" s="13" t="s">
        <v>21</v>
      </c>
      <c r="C64" s="19">
        <v>1</v>
      </c>
      <c r="D64" s="14" t="s">
        <v>34</v>
      </c>
      <c r="E64" s="15" t="s">
        <v>98</v>
      </c>
      <c r="F64" s="16">
        <v>1</v>
      </c>
      <c r="G64" s="16">
        <f t="shared" si="2"/>
        <v>96</v>
      </c>
      <c r="H64" s="16">
        <v>24</v>
      </c>
      <c r="I64" s="16">
        <v>4</v>
      </c>
      <c r="J64" s="16"/>
      <c r="K64" s="16"/>
      <c r="L64" s="17"/>
      <c r="M64" s="18"/>
      <c r="N64" s="18"/>
      <c r="O64" s="18"/>
      <c r="P64" s="16"/>
      <c r="Q64" s="48"/>
    </row>
    <row r="65" spans="1:17" ht="13.8">
      <c r="A65" s="12" t="s">
        <v>53</v>
      </c>
      <c r="B65" s="13" t="s">
        <v>21</v>
      </c>
      <c r="C65" s="19" t="s">
        <v>45</v>
      </c>
      <c r="D65" s="15" t="s">
        <v>22</v>
      </c>
      <c r="E65" s="15" t="s">
        <v>99</v>
      </c>
      <c r="F65" s="16">
        <v>1</v>
      </c>
      <c r="G65" s="16">
        <f t="shared" si="2"/>
        <v>72</v>
      </c>
      <c r="H65" s="16">
        <v>24</v>
      </c>
      <c r="I65" s="16">
        <v>3</v>
      </c>
      <c r="J65" s="16"/>
      <c r="K65" s="16"/>
      <c r="L65" s="17"/>
      <c r="M65" s="18"/>
      <c r="N65" s="18"/>
      <c r="O65" s="18"/>
      <c r="P65" s="16"/>
      <c r="Q65" s="48"/>
    </row>
    <row r="66" spans="1:17" ht="20.100000000000001" customHeight="1">
      <c r="A66" s="51" t="s">
        <v>2</v>
      </c>
      <c r="L66"/>
      <c r="M66"/>
      <c r="N66"/>
      <c r="O66"/>
      <c r="Q66" s="24"/>
    </row>
    <row r="67" spans="1:17" ht="27.6">
      <c r="A67" s="12" t="s">
        <v>55</v>
      </c>
      <c r="B67" s="20" t="s">
        <v>21</v>
      </c>
      <c r="C67" s="53">
        <v>0</v>
      </c>
      <c r="D67" s="54" t="s">
        <v>34</v>
      </c>
      <c r="E67" s="21" t="s">
        <v>100</v>
      </c>
      <c r="F67" s="55">
        <v>1</v>
      </c>
      <c r="G67" s="16">
        <f t="shared" ref="G67:G77" si="3">PRODUCT(H67,I67)</f>
        <v>108</v>
      </c>
      <c r="H67" s="16">
        <v>36</v>
      </c>
      <c r="I67" s="16">
        <v>3</v>
      </c>
      <c r="J67" s="16"/>
      <c r="K67" s="16"/>
      <c r="L67" s="17"/>
      <c r="M67" s="18"/>
      <c r="N67" s="18"/>
      <c r="O67" s="18"/>
      <c r="P67" s="56"/>
      <c r="Q67" s="56"/>
    </row>
    <row r="68" spans="1:17" ht="27.6">
      <c r="A68" s="12" t="s">
        <v>59</v>
      </c>
      <c r="B68" s="20" t="s">
        <v>21</v>
      </c>
      <c r="C68" s="53">
        <v>1</v>
      </c>
      <c r="D68" s="54" t="s">
        <v>31</v>
      </c>
      <c r="E68" s="21" t="s">
        <v>101</v>
      </c>
      <c r="F68" s="55">
        <v>1</v>
      </c>
      <c r="G68" s="16">
        <f t="shared" si="3"/>
        <v>576</v>
      </c>
      <c r="H68" s="16">
        <v>36</v>
      </c>
      <c r="I68" s="16">
        <v>16</v>
      </c>
      <c r="J68" s="16"/>
      <c r="K68" s="16"/>
      <c r="L68" s="17"/>
      <c r="M68" s="18"/>
      <c r="N68" s="18"/>
      <c r="O68" s="18"/>
      <c r="P68" s="56"/>
      <c r="Q68" s="56"/>
    </row>
    <row r="69" spans="1:17" ht="27.6">
      <c r="A69" s="12" t="s">
        <v>61</v>
      </c>
      <c r="B69" s="20" t="s">
        <v>21</v>
      </c>
      <c r="C69" s="53">
        <v>1</v>
      </c>
      <c r="D69" s="54" t="s">
        <v>34</v>
      </c>
      <c r="E69" s="21" t="s">
        <v>102</v>
      </c>
      <c r="F69" s="55">
        <v>1</v>
      </c>
      <c r="G69" s="16">
        <f t="shared" si="3"/>
        <v>540</v>
      </c>
      <c r="H69" s="16">
        <v>36</v>
      </c>
      <c r="I69" s="16">
        <v>15</v>
      </c>
      <c r="J69" s="16"/>
      <c r="K69" s="16"/>
      <c r="L69" s="17"/>
      <c r="M69" s="18"/>
      <c r="N69" s="18"/>
      <c r="O69" s="18"/>
      <c r="P69" s="56"/>
      <c r="Q69" s="56"/>
    </row>
    <row r="70" spans="1:17" ht="13.8">
      <c r="A70" s="12" t="s">
        <v>63</v>
      </c>
      <c r="B70" s="13" t="s">
        <v>21</v>
      </c>
      <c r="C70" s="19">
        <v>1</v>
      </c>
      <c r="D70" s="14" t="s">
        <v>39</v>
      </c>
      <c r="E70" s="15" t="s">
        <v>40</v>
      </c>
      <c r="F70" s="16">
        <v>1</v>
      </c>
      <c r="G70" s="16">
        <f t="shared" si="3"/>
        <v>72</v>
      </c>
      <c r="H70" s="16">
        <v>36</v>
      </c>
      <c r="I70" s="16">
        <v>2</v>
      </c>
      <c r="J70" s="16"/>
      <c r="K70" s="16"/>
      <c r="L70" s="17"/>
      <c r="M70" s="18"/>
      <c r="N70" s="18"/>
      <c r="O70" s="18"/>
      <c r="P70" s="56"/>
      <c r="Q70" s="56"/>
    </row>
    <row r="71" spans="1:17" ht="13.8">
      <c r="A71" s="12" t="s">
        <v>64</v>
      </c>
      <c r="B71" s="13" t="s">
        <v>21</v>
      </c>
      <c r="C71" s="19">
        <v>2</v>
      </c>
      <c r="D71" s="14" t="s">
        <v>34</v>
      </c>
      <c r="E71" s="15" t="s">
        <v>40</v>
      </c>
      <c r="F71" s="16">
        <v>1</v>
      </c>
      <c r="G71" s="16">
        <f t="shared" si="3"/>
        <v>48</v>
      </c>
      <c r="H71" s="16">
        <v>24</v>
      </c>
      <c r="I71" s="16">
        <v>2</v>
      </c>
      <c r="J71" s="16"/>
      <c r="K71" s="16"/>
      <c r="L71" s="17"/>
      <c r="M71" s="18"/>
      <c r="N71" s="18"/>
      <c r="O71" s="18"/>
      <c r="P71" s="56"/>
      <c r="Q71" s="56"/>
    </row>
    <row r="72" spans="1:17" ht="13.8">
      <c r="A72" s="12" t="s">
        <v>67</v>
      </c>
      <c r="B72" s="13" t="s">
        <v>21</v>
      </c>
      <c r="C72" s="19">
        <v>2</v>
      </c>
      <c r="D72" s="14" t="s">
        <v>34</v>
      </c>
      <c r="E72" s="15" t="s">
        <v>43</v>
      </c>
      <c r="F72" s="16">
        <v>1</v>
      </c>
      <c r="G72" s="16">
        <f t="shared" si="3"/>
        <v>48</v>
      </c>
      <c r="H72" s="16">
        <v>24</v>
      </c>
      <c r="I72" s="16">
        <v>2</v>
      </c>
      <c r="J72" s="16"/>
      <c r="K72" s="16"/>
      <c r="L72" s="17"/>
      <c r="M72" s="18"/>
      <c r="N72" s="18"/>
      <c r="O72" s="18"/>
      <c r="P72" s="56"/>
      <c r="Q72" s="56"/>
    </row>
    <row r="73" spans="1:17" ht="27.6">
      <c r="A73" s="12" t="s">
        <v>69</v>
      </c>
      <c r="B73" s="20" t="s">
        <v>21</v>
      </c>
      <c r="C73" s="53">
        <v>2</v>
      </c>
      <c r="D73" s="54" t="s">
        <v>34</v>
      </c>
      <c r="E73" s="21" t="s">
        <v>103</v>
      </c>
      <c r="F73" s="55">
        <v>1</v>
      </c>
      <c r="G73" s="16">
        <f t="shared" si="3"/>
        <v>720</v>
      </c>
      <c r="H73" s="16">
        <v>24</v>
      </c>
      <c r="I73" s="16">
        <f>20*1.5</f>
        <v>30</v>
      </c>
      <c r="J73" s="16"/>
      <c r="K73" s="16"/>
      <c r="L73" s="17"/>
      <c r="M73" s="18"/>
      <c r="N73" s="18"/>
      <c r="O73" s="18"/>
      <c r="P73" s="56"/>
      <c r="Q73" s="56"/>
    </row>
    <row r="74" spans="1:17" ht="27.6">
      <c r="A74" s="12" t="s">
        <v>72</v>
      </c>
      <c r="B74" s="20" t="s">
        <v>21</v>
      </c>
      <c r="C74" s="53">
        <v>2</v>
      </c>
      <c r="D74" s="54" t="s">
        <v>34</v>
      </c>
      <c r="E74" s="21" t="s">
        <v>100</v>
      </c>
      <c r="F74" s="55">
        <v>1</v>
      </c>
      <c r="G74" s="16">
        <f t="shared" si="3"/>
        <v>720</v>
      </c>
      <c r="H74" s="16">
        <v>24</v>
      </c>
      <c r="I74" s="16">
        <f>20*1.5</f>
        <v>30</v>
      </c>
      <c r="J74" s="16"/>
      <c r="K74" s="16"/>
      <c r="L74" s="17"/>
      <c r="M74" s="18"/>
      <c r="N74" s="18"/>
      <c r="O74" s="18"/>
      <c r="P74" s="56"/>
      <c r="Q74" s="56"/>
    </row>
    <row r="75" spans="1:17" ht="27.6">
      <c r="A75" s="12" t="s">
        <v>104</v>
      </c>
      <c r="B75" s="20" t="s">
        <v>21</v>
      </c>
      <c r="C75" s="20" t="s">
        <v>45</v>
      </c>
      <c r="D75" s="54" t="s">
        <v>22</v>
      </c>
      <c r="E75" s="21" t="s">
        <v>105</v>
      </c>
      <c r="F75" s="55">
        <v>1</v>
      </c>
      <c r="G75" s="16">
        <f t="shared" si="3"/>
        <v>360</v>
      </c>
      <c r="H75" s="16">
        <v>36</v>
      </c>
      <c r="I75" s="16">
        <v>10</v>
      </c>
      <c r="J75" s="16"/>
      <c r="K75" s="16"/>
      <c r="L75" s="17"/>
      <c r="M75" s="18"/>
      <c r="N75" s="18"/>
      <c r="O75" s="18"/>
      <c r="P75" s="56"/>
      <c r="Q75" s="56"/>
    </row>
    <row r="76" spans="1:17" ht="27.6">
      <c r="A76" s="12" t="s">
        <v>106</v>
      </c>
      <c r="B76" s="20" t="s">
        <v>21</v>
      </c>
      <c r="C76" s="53" t="s">
        <v>45</v>
      </c>
      <c r="D76" s="54" t="s">
        <v>34</v>
      </c>
      <c r="E76" s="21" t="s">
        <v>107</v>
      </c>
      <c r="F76" s="55">
        <v>1</v>
      </c>
      <c r="G76" s="16">
        <f t="shared" si="3"/>
        <v>792</v>
      </c>
      <c r="H76" s="16">
        <v>36</v>
      </c>
      <c r="I76" s="16">
        <v>22</v>
      </c>
      <c r="J76" s="16"/>
      <c r="K76" s="16"/>
      <c r="L76" s="17"/>
      <c r="M76" s="18"/>
      <c r="N76" s="18"/>
      <c r="O76" s="18"/>
      <c r="P76" s="56"/>
      <c r="Q76" s="56"/>
    </row>
    <row r="77" spans="1:17" ht="27.6">
      <c r="A77" s="12" t="s">
        <v>108</v>
      </c>
      <c r="B77" s="20" t="s">
        <v>21</v>
      </c>
      <c r="C77" s="53" t="s">
        <v>56</v>
      </c>
      <c r="D77" s="54" t="s">
        <v>34</v>
      </c>
      <c r="E77" s="21" t="s">
        <v>109</v>
      </c>
      <c r="F77" s="55">
        <v>1</v>
      </c>
      <c r="G77" s="16">
        <f t="shared" si="3"/>
        <v>288</v>
      </c>
      <c r="H77" s="16">
        <v>36</v>
      </c>
      <c r="I77" s="16">
        <v>8</v>
      </c>
      <c r="J77" s="16"/>
      <c r="K77" s="16"/>
      <c r="L77" s="17"/>
      <c r="M77" s="18"/>
      <c r="N77" s="18"/>
      <c r="O77" s="18"/>
      <c r="P77" s="56"/>
      <c r="Q77" s="56"/>
    </row>
    <row r="78" spans="1:17" ht="13.8">
      <c r="C78" s="43"/>
      <c r="D78" s="27"/>
      <c r="E78" s="27"/>
      <c r="F78" s="24"/>
      <c r="G78" s="24"/>
      <c r="H78" s="24"/>
      <c r="I78" s="24"/>
      <c r="J78" s="24"/>
      <c r="K78" s="24"/>
      <c r="L78" s="41" t="s">
        <v>74</v>
      </c>
      <c r="M78" s="23">
        <f>SUM(M50:M77)</f>
        <v>0</v>
      </c>
      <c r="N78" s="23">
        <f>SUM(N50:N77)</f>
        <v>0</v>
      </c>
      <c r="O78" s="23">
        <f>SUM(O50:O77)</f>
        <v>0</v>
      </c>
      <c r="P78" s="24"/>
      <c r="Q78" s="52"/>
    </row>
    <row r="79" spans="1:17" ht="13.8">
      <c r="B79" s="57" t="s">
        <v>110</v>
      </c>
      <c r="C79" s="29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>
      <c r="A80" s="58" t="s">
        <v>111</v>
      </c>
      <c r="B80" s="6"/>
      <c r="C80" s="29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.75" customHeight="1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  <c r="K81" s="7">
        <v>11</v>
      </c>
      <c r="L81" s="7">
        <v>12</v>
      </c>
      <c r="M81" s="7">
        <v>13</v>
      </c>
      <c r="N81" s="7">
        <v>14</v>
      </c>
      <c r="O81" s="7">
        <v>15</v>
      </c>
      <c r="P81" s="7">
        <v>16</v>
      </c>
      <c r="Q81" s="7">
        <v>17</v>
      </c>
    </row>
    <row r="82" spans="1:17" ht="66.75" customHeight="1">
      <c r="A82" s="8" t="s">
        <v>3</v>
      </c>
      <c r="B82" s="9" t="s">
        <v>4</v>
      </c>
      <c r="C82" s="9" t="s">
        <v>5</v>
      </c>
      <c r="D82" s="9" t="s">
        <v>6</v>
      </c>
      <c r="E82" s="9" t="s">
        <v>7</v>
      </c>
      <c r="F82" s="9" t="s">
        <v>8</v>
      </c>
      <c r="G82" s="10" t="s">
        <v>9</v>
      </c>
      <c r="H82" s="10" t="s">
        <v>10</v>
      </c>
      <c r="I82" s="10" t="s">
        <v>11</v>
      </c>
      <c r="J82" s="9" t="s">
        <v>12</v>
      </c>
      <c r="K82" s="9" t="s">
        <v>13</v>
      </c>
      <c r="L82" s="9" t="s">
        <v>14</v>
      </c>
      <c r="M82" s="9" t="s">
        <v>15</v>
      </c>
      <c r="N82" s="9" t="s">
        <v>16</v>
      </c>
      <c r="O82" s="9" t="s">
        <v>17</v>
      </c>
      <c r="P82" s="9" t="s">
        <v>18</v>
      </c>
      <c r="Q82" s="11" t="s">
        <v>19</v>
      </c>
    </row>
    <row r="83" spans="1:17" ht="52.5" customHeight="1">
      <c r="A83" s="59" t="s">
        <v>20</v>
      </c>
      <c r="B83" s="13" t="s">
        <v>112</v>
      </c>
      <c r="C83" s="37">
        <v>1</v>
      </c>
      <c r="D83" s="60" t="s">
        <v>113</v>
      </c>
      <c r="E83" s="61" t="s">
        <v>114</v>
      </c>
      <c r="F83" s="37">
        <v>1</v>
      </c>
      <c r="G83" s="16">
        <f t="shared" ref="G83:G94" si="4">PRODUCT(H83,I83)</f>
        <v>360</v>
      </c>
      <c r="H83" s="62">
        <v>12</v>
      </c>
      <c r="I83" s="62">
        <v>30</v>
      </c>
      <c r="J83" s="16"/>
      <c r="K83" s="37"/>
      <c r="L83" s="17"/>
      <c r="M83" s="18"/>
      <c r="N83" s="18"/>
      <c r="O83" s="18"/>
      <c r="P83" s="63"/>
      <c r="Q83" s="39"/>
    </row>
    <row r="84" spans="1:17" ht="52.5" customHeight="1">
      <c r="A84" s="12" t="s">
        <v>24</v>
      </c>
      <c r="B84" s="13" t="s">
        <v>112</v>
      </c>
      <c r="C84" s="19" t="s">
        <v>45</v>
      </c>
      <c r="D84" s="15" t="s">
        <v>115</v>
      </c>
      <c r="E84" s="61" t="s">
        <v>71</v>
      </c>
      <c r="F84" s="16">
        <v>1</v>
      </c>
      <c r="G84" s="16">
        <f t="shared" si="4"/>
        <v>240</v>
      </c>
      <c r="H84" s="16">
        <v>12</v>
      </c>
      <c r="I84" s="16">
        <v>20</v>
      </c>
      <c r="J84" s="16"/>
      <c r="K84" s="37"/>
      <c r="L84" s="17"/>
      <c r="M84" s="18"/>
      <c r="N84" s="18"/>
      <c r="O84" s="18"/>
      <c r="P84" s="63"/>
      <c r="Q84" s="39"/>
    </row>
    <row r="85" spans="1:17" ht="27.6">
      <c r="A85" s="12" t="s">
        <v>26</v>
      </c>
      <c r="B85" s="13" t="s">
        <v>112</v>
      </c>
      <c r="C85" s="19" t="s">
        <v>45</v>
      </c>
      <c r="D85" s="15" t="s">
        <v>113</v>
      </c>
      <c r="E85" s="61" t="s">
        <v>116</v>
      </c>
      <c r="F85" s="16">
        <v>1</v>
      </c>
      <c r="G85" s="16">
        <f t="shared" si="4"/>
        <v>720</v>
      </c>
      <c r="H85" s="16">
        <v>12</v>
      </c>
      <c r="I85" s="16">
        <v>60</v>
      </c>
      <c r="J85" s="16"/>
      <c r="K85" s="16"/>
      <c r="L85" s="17"/>
      <c r="M85" s="18"/>
      <c r="N85" s="18"/>
      <c r="O85" s="18"/>
      <c r="P85" s="16"/>
      <c r="Q85" s="16"/>
    </row>
    <row r="86" spans="1:17" ht="27.6">
      <c r="A86" s="12" t="s">
        <v>29</v>
      </c>
      <c r="B86" s="13" t="s">
        <v>112</v>
      </c>
      <c r="C86" s="13" t="s">
        <v>45</v>
      </c>
      <c r="D86" s="14" t="s">
        <v>113</v>
      </c>
      <c r="E86" s="61" t="s">
        <v>117</v>
      </c>
      <c r="F86" s="16">
        <v>1</v>
      </c>
      <c r="G86" s="16">
        <f t="shared" si="4"/>
        <v>1200</v>
      </c>
      <c r="H86" s="16">
        <v>12</v>
      </c>
      <c r="I86" s="16">
        <v>100</v>
      </c>
      <c r="J86" s="16"/>
      <c r="K86" s="16"/>
      <c r="L86" s="17"/>
      <c r="M86" s="18"/>
      <c r="N86" s="18"/>
      <c r="O86" s="18"/>
      <c r="P86" s="16"/>
      <c r="Q86" s="16"/>
    </row>
    <row r="87" spans="1:17" ht="27.6">
      <c r="A87" s="12" t="s">
        <v>30</v>
      </c>
      <c r="B87" s="13" t="s">
        <v>112</v>
      </c>
      <c r="C87" s="13" t="s">
        <v>56</v>
      </c>
      <c r="D87" s="14" t="s">
        <v>118</v>
      </c>
      <c r="E87" s="61" t="s">
        <v>119</v>
      </c>
      <c r="F87" s="16"/>
      <c r="G87" s="16">
        <f t="shared" si="4"/>
        <v>1428</v>
      </c>
      <c r="H87" s="16">
        <v>12</v>
      </c>
      <c r="I87" s="16">
        <v>119</v>
      </c>
      <c r="J87" s="16"/>
      <c r="K87" s="16"/>
      <c r="L87" s="17"/>
      <c r="M87" s="18"/>
      <c r="N87" s="18"/>
      <c r="O87" s="18"/>
      <c r="P87" s="16"/>
      <c r="Q87" s="16"/>
    </row>
    <row r="88" spans="1:17" ht="27.6">
      <c r="A88" s="12" t="s">
        <v>33</v>
      </c>
      <c r="B88" s="13" t="s">
        <v>112</v>
      </c>
      <c r="C88" s="13" t="s">
        <v>56</v>
      </c>
      <c r="D88" s="14" t="s">
        <v>118</v>
      </c>
      <c r="E88" s="61" t="s">
        <v>120</v>
      </c>
      <c r="F88" s="16"/>
      <c r="G88" s="16">
        <f t="shared" si="4"/>
        <v>2520</v>
      </c>
      <c r="H88" s="16">
        <v>12</v>
      </c>
      <c r="I88" s="16">
        <v>210</v>
      </c>
      <c r="J88" s="16"/>
      <c r="K88" s="16"/>
      <c r="L88" s="17"/>
      <c r="M88" s="18"/>
      <c r="N88" s="18"/>
      <c r="O88" s="18"/>
      <c r="P88" s="16"/>
      <c r="Q88" s="16"/>
    </row>
    <row r="89" spans="1:17" ht="27.6">
      <c r="A89" s="12" t="s">
        <v>36</v>
      </c>
      <c r="B89" s="13" t="s">
        <v>112</v>
      </c>
      <c r="C89" s="19" t="s">
        <v>56</v>
      </c>
      <c r="D89" s="14" t="s">
        <v>113</v>
      </c>
      <c r="E89" s="61" t="s">
        <v>120</v>
      </c>
      <c r="F89" s="16">
        <v>1</v>
      </c>
      <c r="G89" s="16">
        <f t="shared" si="4"/>
        <v>600</v>
      </c>
      <c r="H89" s="16">
        <v>12</v>
      </c>
      <c r="I89" s="16">
        <v>50</v>
      </c>
      <c r="J89" s="16"/>
      <c r="K89" s="16"/>
      <c r="L89" s="17"/>
      <c r="M89" s="18"/>
      <c r="N89" s="18"/>
      <c r="O89" s="18"/>
      <c r="P89" s="16"/>
      <c r="Q89" s="16"/>
    </row>
    <row r="90" spans="1:17" ht="27.6">
      <c r="A90" s="12" t="s">
        <v>38</v>
      </c>
      <c r="B90" s="13" t="s">
        <v>112</v>
      </c>
      <c r="C90" s="19" t="s">
        <v>56</v>
      </c>
      <c r="D90" s="14" t="s">
        <v>113</v>
      </c>
      <c r="E90" s="61" t="s">
        <v>121</v>
      </c>
      <c r="F90" s="16">
        <v>1</v>
      </c>
      <c r="G90" s="16">
        <f t="shared" si="4"/>
        <v>3624</v>
      </c>
      <c r="H90" s="16">
        <v>12</v>
      </c>
      <c r="I90" s="16">
        <v>302</v>
      </c>
      <c r="J90" s="16"/>
      <c r="K90" s="16"/>
      <c r="L90" s="17"/>
      <c r="M90" s="18"/>
      <c r="N90" s="18"/>
      <c r="O90" s="18"/>
      <c r="P90" s="16"/>
      <c r="Q90" s="16"/>
    </row>
    <row r="91" spans="1:17" ht="27.6">
      <c r="A91" s="12" t="s">
        <v>41</v>
      </c>
      <c r="B91" s="13" t="s">
        <v>112</v>
      </c>
      <c r="C91" s="19" t="s">
        <v>65</v>
      </c>
      <c r="D91" s="14" t="s">
        <v>113</v>
      </c>
      <c r="E91" s="61" t="s">
        <v>71</v>
      </c>
      <c r="F91" s="16">
        <v>1</v>
      </c>
      <c r="G91" s="16">
        <f t="shared" si="4"/>
        <v>480</v>
      </c>
      <c r="H91" s="16">
        <v>12</v>
      </c>
      <c r="I91" s="16">
        <v>40</v>
      </c>
      <c r="J91" s="16"/>
      <c r="K91" s="16"/>
      <c r="L91" s="17"/>
      <c r="M91" s="18"/>
      <c r="N91" s="18"/>
      <c r="O91" s="18"/>
      <c r="P91" s="16"/>
      <c r="Q91" s="16"/>
    </row>
    <row r="92" spans="1:17" ht="27.6">
      <c r="A92" s="12" t="s">
        <v>42</v>
      </c>
      <c r="B92" s="13" t="s">
        <v>112</v>
      </c>
      <c r="C92" s="19" t="s">
        <v>65</v>
      </c>
      <c r="D92" s="14" t="s">
        <v>70</v>
      </c>
      <c r="E92" s="61" t="s">
        <v>71</v>
      </c>
      <c r="F92" s="16">
        <v>1</v>
      </c>
      <c r="G92" s="16">
        <f t="shared" si="4"/>
        <v>1140</v>
      </c>
      <c r="H92" s="16">
        <v>12</v>
      </c>
      <c r="I92" s="16">
        <v>95</v>
      </c>
      <c r="J92" s="16"/>
      <c r="K92" s="16"/>
      <c r="L92" s="17"/>
      <c r="M92" s="18"/>
      <c r="N92" s="18"/>
      <c r="O92" s="18"/>
      <c r="P92" s="16"/>
      <c r="Q92" s="16"/>
    </row>
    <row r="93" spans="1:17" ht="62.1" customHeight="1">
      <c r="A93" s="12" t="s">
        <v>44</v>
      </c>
      <c r="B93" s="13" t="s">
        <v>112</v>
      </c>
      <c r="C93" s="19" t="s">
        <v>122</v>
      </c>
      <c r="D93" s="14" t="s">
        <v>70</v>
      </c>
      <c r="E93" s="64" t="s">
        <v>123</v>
      </c>
      <c r="F93" s="16">
        <v>1</v>
      </c>
      <c r="G93" s="16">
        <f t="shared" si="4"/>
        <v>180</v>
      </c>
      <c r="H93" s="16">
        <v>12</v>
      </c>
      <c r="I93" s="16">
        <v>15</v>
      </c>
      <c r="J93" s="16"/>
      <c r="K93" s="16"/>
      <c r="L93" s="17"/>
      <c r="M93" s="18"/>
      <c r="N93" s="18"/>
      <c r="O93" s="18"/>
      <c r="P93" s="16"/>
      <c r="Q93" s="16"/>
    </row>
    <row r="94" spans="1:17" ht="75.45" customHeight="1">
      <c r="A94" s="12" t="s">
        <v>47</v>
      </c>
      <c r="B94" s="13" t="s">
        <v>112</v>
      </c>
      <c r="C94" s="19" t="s">
        <v>122</v>
      </c>
      <c r="D94" s="14" t="s">
        <v>124</v>
      </c>
      <c r="E94" s="64" t="s">
        <v>125</v>
      </c>
      <c r="F94" s="16">
        <v>1</v>
      </c>
      <c r="G94" s="16">
        <f t="shared" si="4"/>
        <v>36</v>
      </c>
      <c r="H94" s="16">
        <v>12</v>
      </c>
      <c r="I94" s="16">
        <v>3</v>
      </c>
      <c r="J94" s="16"/>
      <c r="K94" s="16"/>
      <c r="L94" s="17"/>
      <c r="M94" s="18"/>
      <c r="N94" s="18"/>
      <c r="O94" s="18"/>
      <c r="P94" s="16"/>
      <c r="Q94" s="16"/>
    </row>
    <row r="95" spans="1:17" ht="15.75" customHeight="1">
      <c r="L95" s="41" t="s">
        <v>74</v>
      </c>
      <c r="M95" s="23">
        <f>SUM(M83:M94)</f>
        <v>0</v>
      </c>
      <c r="N95" s="23">
        <f>SUM(N83:N94)</f>
        <v>0</v>
      </c>
      <c r="O95" s="23">
        <f>SUM(O83:O94)</f>
        <v>0</v>
      </c>
      <c r="P95" s="24"/>
      <c r="Q95" s="24"/>
    </row>
    <row r="96" spans="1:17">
      <c r="Q96" s="24"/>
    </row>
    <row r="97" spans="1:17" ht="13.8">
      <c r="A97" s="6"/>
      <c r="B97" s="65" t="s">
        <v>126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>
      <c r="A98" s="66" t="s">
        <v>127</v>
      </c>
      <c r="B98" s="66"/>
      <c r="C98" s="56"/>
      <c r="D98" s="56"/>
      <c r="E98" s="56"/>
      <c r="F98" s="56"/>
      <c r="G98" s="56"/>
      <c r="H98" s="56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12.75" customHeight="1">
      <c r="A99" s="67">
        <v>1</v>
      </c>
      <c r="B99" s="67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7">
        <v>12</v>
      </c>
      <c r="M99" s="67">
        <v>13</v>
      </c>
      <c r="N99" s="67">
        <v>14</v>
      </c>
      <c r="O99" s="67">
        <v>15</v>
      </c>
      <c r="P99" s="67">
        <v>16</v>
      </c>
      <c r="Q99" s="67">
        <v>17</v>
      </c>
    </row>
    <row r="100" spans="1:17" ht="66.75" customHeight="1">
      <c r="A100" s="8" t="s">
        <v>3</v>
      </c>
      <c r="B100" s="9" t="s">
        <v>4</v>
      </c>
      <c r="C100" s="9" t="s">
        <v>5</v>
      </c>
      <c r="D100" s="9" t="s">
        <v>6</v>
      </c>
      <c r="E100" s="9" t="s">
        <v>7</v>
      </c>
      <c r="F100" s="9" t="s">
        <v>8</v>
      </c>
      <c r="G100" s="10" t="s">
        <v>9</v>
      </c>
      <c r="H100" s="10" t="s">
        <v>10</v>
      </c>
      <c r="I100" s="10" t="s">
        <v>11</v>
      </c>
      <c r="J100" s="9" t="s">
        <v>12</v>
      </c>
      <c r="K100" s="9" t="s">
        <v>13</v>
      </c>
      <c r="L100" s="9" t="s">
        <v>14</v>
      </c>
      <c r="M100" s="9" t="s">
        <v>15</v>
      </c>
      <c r="N100" s="9" t="s">
        <v>16</v>
      </c>
      <c r="O100" s="9" t="s">
        <v>17</v>
      </c>
      <c r="P100" s="9" t="s">
        <v>18</v>
      </c>
      <c r="Q100" s="11" t="s">
        <v>19</v>
      </c>
    </row>
    <row r="101" spans="1:17" ht="22.2" customHeight="1">
      <c r="A101" s="37" t="s">
        <v>20</v>
      </c>
      <c r="B101" s="13" t="s">
        <v>112</v>
      </c>
      <c r="C101" s="63" t="s">
        <v>45</v>
      </c>
      <c r="D101" s="63" t="s">
        <v>113</v>
      </c>
      <c r="E101" s="15" t="s">
        <v>85</v>
      </c>
      <c r="F101" s="37">
        <v>1</v>
      </c>
      <c r="G101" s="16">
        <f t="shared" ref="G101:G109" si="5">PRODUCT(H101,I101)</f>
        <v>48</v>
      </c>
      <c r="H101" s="36">
        <v>12</v>
      </c>
      <c r="I101" s="36">
        <v>4</v>
      </c>
      <c r="J101" s="37"/>
      <c r="K101" s="37"/>
      <c r="L101" s="17"/>
      <c r="M101" s="18"/>
      <c r="N101" s="18"/>
      <c r="O101" s="18"/>
      <c r="P101" s="63"/>
      <c r="Q101" s="39"/>
    </row>
    <row r="102" spans="1:17" ht="18.600000000000001" customHeight="1">
      <c r="A102" s="12" t="s">
        <v>24</v>
      </c>
      <c r="B102" s="13" t="s">
        <v>112</v>
      </c>
      <c r="C102" s="19" t="s">
        <v>45</v>
      </c>
      <c r="D102" s="14" t="s">
        <v>113</v>
      </c>
      <c r="E102" s="15" t="s">
        <v>23</v>
      </c>
      <c r="F102" s="16">
        <v>1</v>
      </c>
      <c r="G102" s="16">
        <f t="shared" si="5"/>
        <v>900</v>
      </c>
      <c r="H102" s="36">
        <v>12</v>
      </c>
      <c r="I102" s="16">
        <v>75</v>
      </c>
      <c r="J102" s="16"/>
      <c r="K102" s="16"/>
      <c r="L102" s="17"/>
      <c r="M102" s="18"/>
      <c r="N102" s="18"/>
      <c r="O102" s="18"/>
      <c r="P102" s="16"/>
      <c r="Q102" s="16"/>
    </row>
    <row r="103" spans="1:17" ht="20.399999999999999" customHeight="1">
      <c r="A103" s="12" t="s">
        <v>26</v>
      </c>
      <c r="B103" s="13" t="s">
        <v>112</v>
      </c>
      <c r="C103" s="19" t="s">
        <v>45</v>
      </c>
      <c r="D103" s="14" t="s">
        <v>113</v>
      </c>
      <c r="E103" s="15" t="s">
        <v>128</v>
      </c>
      <c r="F103" s="16">
        <v>1</v>
      </c>
      <c r="G103" s="16">
        <f t="shared" si="5"/>
        <v>336</v>
      </c>
      <c r="H103" s="36">
        <v>12</v>
      </c>
      <c r="I103" s="16">
        <v>28</v>
      </c>
      <c r="J103" s="16"/>
      <c r="K103" s="16"/>
      <c r="L103" s="17"/>
      <c r="M103" s="18"/>
      <c r="N103" s="18"/>
      <c r="O103" s="18"/>
      <c r="P103" s="16"/>
      <c r="Q103" s="16"/>
    </row>
    <row r="104" spans="1:17" ht="17.399999999999999" customHeight="1">
      <c r="A104" s="12" t="s">
        <v>29</v>
      </c>
      <c r="B104" s="13" t="s">
        <v>112</v>
      </c>
      <c r="C104" s="19" t="s">
        <v>56</v>
      </c>
      <c r="D104" s="15" t="s">
        <v>113</v>
      </c>
      <c r="E104" s="21" t="s">
        <v>46</v>
      </c>
      <c r="F104" s="16">
        <v>1</v>
      </c>
      <c r="G104" s="16">
        <f t="shared" si="5"/>
        <v>96</v>
      </c>
      <c r="H104" s="36">
        <v>12</v>
      </c>
      <c r="I104" s="16">
        <v>8</v>
      </c>
      <c r="J104" s="68"/>
      <c r="K104" s="16"/>
      <c r="L104" s="17"/>
      <c r="M104" s="18"/>
      <c r="N104" s="18"/>
      <c r="O104" s="18"/>
      <c r="P104" s="16"/>
      <c r="Q104" s="16"/>
    </row>
    <row r="105" spans="1:17" ht="17.399999999999999" customHeight="1">
      <c r="A105" s="12" t="s">
        <v>30</v>
      </c>
      <c r="B105" s="13" t="s">
        <v>112</v>
      </c>
      <c r="C105" s="19" t="s">
        <v>56</v>
      </c>
      <c r="D105" s="15" t="s">
        <v>113</v>
      </c>
      <c r="E105" s="21" t="s">
        <v>129</v>
      </c>
      <c r="F105" s="16">
        <v>1</v>
      </c>
      <c r="G105" s="16">
        <f t="shared" si="5"/>
        <v>216</v>
      </c>
      <c r="H105" s="36">
        <v>12</v>
      </c>
      <c r="I105" s="16">
        <v>18</v>
      </c>
      <c r="J105" s="68"/>
      <c r="K105" s="16"/>
      <c r="L105" s="17"/>
      <c r="M105" s="18"/>
      <c r="N105" s="18"/>
      <c r="O105" s="18"/>
      <c r="P105" s="16"/>
      <c r="Q105" s="16"/>
    </row>
    <row r="106" spans="1:17" ht="18" customHeight="1">
      <c r="A106" s="12" t="s">
        <v>33</v>
      </c>
      <c r="B106" s="13" t="s">
        <v>112</v>
      </c>
      <c r="C106" s="13" t="s">
        <v>65</v>
      </c>
      <c r="D106" s="15" t="s">
        <v>113</v>
      </c>
      <c r="E106" s="15" t="s">
        <v>46</v>
      </c>
      <c r="F106" s="16">
        <v>1</v>
      </c>
      <c r="G106" s="16">
        <f t="shared" si="5"/>
        <v>120</v>
      </c>
      <c r="H106" s="36">
        <v>12</v>
      </c>
      <c r="I106" s="16">
        <v>10</v>
      </c>
      <c r="J106" s="16"/>
      <c r="K106" s="16"/>
      <c r="L106" s="17"/>
      <c r="M106" s="18"/>
      <c r="N106" s="18"/>
      <c r="O106" s="18"/>
      <c r="P106" s="16"/>
      <c r="Q106" s="16"/>
    </row>
    <row r="107" spans="1:17" ht="16.8" customHeight="1">
      <c r="A107" s="12" t="s">
        <v>36</v>
      </c>
      <c r="B107" s="13" t="s">
        <v>112</v>
      </c>
      <c r="C107" s="13" t="s">
        <v>65</v>
      </c>
      <c r="D107" s="14" t="s">
        <v>113</v>
      </c>
      <c r="E107" s="21" t="s">
        <v>129</v>
      </c>
      <c r="F107" s="16">
        <v>1</v>
      </c>
      <c r="G107" s="16">
        <f t="shared" si="5"/>
        <v>36</v>
      </c>
      <c r="H107" s="36">
        <v>12</v>
      </c>
      <c r="I107" s="16">
        <v>3</v>
      </c>
      <c r="J107" s="16"/>
      <c r="K107" s="16"/>
      <c r="L107" s="17"/>
      <c r="M107" s="18"/>
      <c r="N107" s="18"/>
      <c r="O107" s="18"/>
      <c r="P107" s="16"/>
      <c r="Q107" s="16"/>
    </row>
    <row r="108" spans="1:17" ht="18.600000000000001" customHeight="1">
      <c r="A108" s="12" t="s">
        <v>38</v>
      </c>
      <c r="B108" s="13" t="s">
        <v>112</v>
      </c>
      <c r="C108" s="13" t="s">
        <v>122</v>
      </c>
      <c r="D108" s="13" t="s">
        <v>113</v>
      </c>
      <c r="E108" s="15" t="s">
        <v>130</v>
      </c>
      <c r="F108" s="16">
        <v>1</v>
      </c>
      <c r="G108" s="16">
        <f t="shared" si="5"/>
        <v>48</v>
      </c>
      <c r="H108" s="36">
        <v>12</v>
      </c>
      <c r="I108" s="16">
        <v>4</v>
      </c>
      <c r="J108" s="16"/>
      <c r="K108" s="16"/>
      <c r="L108" s="17"/>
      <c r="M108" s="18"/>
      <c r="N108" s="18"/>
      <c r="O108" s="18"/>
      <c r="P108" s="16"/>
      <c r="Q108" s="16"/>
    </row>
    <row r="109" spans="1:17" ht="18.600000000000001" customHeight="1">
      <c r="A109" s="12" t="s">
        <v>41</v>
      </c>
      <c r="B109" s="13" t="s">
        <v>112</v>
      </c>
      <c r="C109" s="13" t="s">
        <v>122</v>
      </c>
      <c r="D109" s="13" t="s">
        <v>113</v>
      </c>
      <c r="E109" s="15" t="s">
        <v>131</v>
      </c>
      <c r="F109" s="16">
        <v>1</v>
      </c>
      <c r="G109" s="16">
        <f t="shared" si="5"/>
        <v>36</v>
      </c>
      <c r="H109" s="69">
        <v>12</v>
      </c>
      <c r="I109" s="16">
        <v>3</v>
      </c>
      <c r="J109" s="16"/>
      <c r="K109" s="16"/>
      <c r="L109" s="17"/>
      <c r="M109" s="18"/>
      <c r="N109" s="18"/>
      <c r="O109" s="18"/>
      <c r="P109" s="16"/>
      <c r="Q109" s="16"/>
    </row>
    <row r="110" spans="1:17">
      <c r="A110" s="1" t="s">
        <v>132</v>
      </c>
      <c r="L110"/>
      <c r="M110"/>
      <c r="N110"/>
      <c r="O110"/>
      <c r="Q110" s="24"/>
    </row>
    <row r="111" spans="1:17" ht="27.6">
      <c r="A111" s="12" t="s">
        <v>42</v>
      </c>
      <c r="B111" s="13" t="s">
        <v>112</v>
      </c>
      <c r="C111" s="20">
        <v>1</v>
      </c>
      <c r="D111" s="21" t="s">
        <v>39</v>
      </c>
      <c r="E111" s="15" t="s">
        <v>133</v>
      </c>
      <c r="F111" s="21">
        <v>1</v>
      </c>
      <c r="G111" s="16">
        <f t="shared" ref="G111:G116" si="6">PRODUCT(H111,I111)</f>
        <v>24</v>
      </c>
      <c r="H111" s="70">
        <v>12</v>
      </c>
      <c r="I111" s="70">
        <v>2</v>
      </c>
      <c r="J111" s="16"/>
      <c r="K111" s="16"/>
      <c r="L111" s="17"/>
      <c r="M111" s="18"/>
      <c r="N111" s="18"/>
      <c r="O111" s="18"/>
      <c r="P111" s="56"/>
      <c r="Q111" s="56"/>
    </row>
    <row r="112" spans="1:17" ht="27.6">
      <c r="A112" s="12" t="s">
        <v>44</v>
      </c>
      <c r="B112" s="13" t="s">
        <v>112</v>
      </c>
      <c r="C112" s="19">
        <v>1</v>
      </c>
      <c r="D112" s="21" t="s">
        <v>134</v>
      </c>
      <c r="E112" s="15" t="s">
        <v>133</v>
      </c>
      <c r="F112" s="71">
        <v>1</v>
      </c>
      <c r="G112" s="16">
        <f t="shared" si="6"/>
        <v>132</v>
      </c>
      <c r="H112" s="16">
        <v>12</v>
      </c>
      <c r="I112" s="16">
        <v>11</v>
      </c>
      <c r="J112" s="16"/>
      <c r="K112" s="16"/>
      <c r="L112" s="17"/>
      <c r="M112" s="18"/>
      <c r="N112" s="18"/>
      <c r="O112" s="18"/>
      <c r="P112" s="56"/>
      <c r="Q112" s="56"/>
    </row>
    <row r="113" spans="1:18" ht="27.6">
      <c r="A113" s="12" t="s">
        <v>47</v>
      </c>
      <c r="B113" s="13" t="s">
        <v>112</v>
      </c>
      <c r="C113" s="19">
        <v>1</v>
      </c>
      <c r="D113" s="14" t="s">
        <v>113</v>
      </c>
      <c r="E113" s="15" t="s">
        <v>135</v>
      </c>
      <c r="F113" s="71">
        <v>1</v>
      </c>
      <c r="G113" s="16">
        <f t="shared" si="6"/>
        <v>72</v>
      </c>
      <c r="H113" s="16">
        <v>12</v>
      </c>
      <c r="I113" s="16">
        <v>6</v>
      </c>
      <c r="J113" s="16"/>
      <c r="K113" s="16"/>
      <c r="L113" s="17"/>
      <c r="M113" s="18"/>
      <c r="N113" s="18"/>
      <c r="O113" s="18"/>
      <c r="P113" s="56"/>
      <c r="Q113" s="56"/>
    </row>
    <row r="114" spans="1:18" ht="25.95" customHeight="1">
      <c r="A114" s="12" t="s">
        <v>49</v>
      </c>
      <c r="B114" s="13" t="s">
        <v>112</v>
      </c>
      <c r="C114" s="19">
        <v>2</v>
      </c>
      <c r="D114" s="14" t="s">
        <v>39</v>
      </c>
      <c r="E114" s="15" t="s">
        <v>133</v>
      </c>
      <c r="F114" s="71">
        <v>1</v>
      </c>
      <c r="G114" s="16">
        <f t="shared" si="6"/>
        <v>360</v>
      </c>
      <c r="H114" s="16">
        <v>12</v>
      </c>
      <c r="I114" s="16">
        <v>30</v>
      </c>
      <c r="J114" s="16"/>
      <c r="K114" s="16"/>
      <c r="L114" s="17"/>
      <c r="M114" s="18"/>
      <c r="N114" s="18"/>
      <c r="O114" s="18"/>
      <c r="P114" s="56"/>
      <c r="Q114" s="56"/>
    </row>
    <row r="115" spans="1:18" ht="27.6">
      <c r="A115" s="12" t="s">
        <v>51</v>
      </c>
      <c r="B115" s="13" t="s">
        <v>112</v>
      </c>
      <c r="C115" s="19">
        <v>3</v>
      </c>
      <c r="D115" s="21" t="s">
        <v>136</v>
      </c>
      <c r="E115" s="15" t="s">
        <v>137</v>
      </c>
      <c r="F115" s="71">
        <v>1</v>
      </c>
      <c r="G115" s="16">
        <f t="shared" si="6"/>
        <v>24</v>
      </c>
      <c r="H115" s="16">
        <v>12</v>
      </c>
      <c r="I115" s="16">
        <v>2</v>
      </c>
      <c r="J115" s="16"/>
      <c r="K115" s="16"/>
      <c r="L115" s="17"/>
      <c r="M115" s="18"/>
      <c r="N115" s="18"/>
      <c r="O115" s="18"/>
      <c r="P115" s="56"/>
      <c r="Q115" s="56"/>
    </row>
    <row r="116" spans="1:18" ht="27.6">
      <c r="A116" s="12" t="s">
        <v>53</v>
      </c>
      <c r="B116" s="13" t="s">
        <v>112</v>
      </c>
      <c r="C116" s="19">
        <v>3</v>
      </c>
      <c r="D116" s="14" t="s">
        <v>113</v>
      </c>
      <c r="E116" s="15" t="s">
        <v>138</v>
      </c>
      <c r="F116" s="71">
        <v>1</v>
      </c>
      <c r="G116" s="16">
        <f t="shared" si="6"/>
        <v>24</v>
      </c>
      <c r="H116" s="16">
        <v>12</v>
      </c>
      <c r="I116" s="16">
        <v>2</v>
      </c>
      <c r="J116" s="16"/>
      <c r="K116" s="16"/>
      <c r="L116" s="17"/>
      <c r="M116" s="18"/>
      <c r="N116" s="18"/>
      <c r="O116" s="18"/>
      <c r="P116" s="56"/>
      <c r="Q116" s="56"/>
    </row>
    <row r="117" spans="1:18">
      <c r="B117" s="6"/>
      <c r="C117" s="24"/>
      <c r="D117" s="24"/>
      <c r="E117" s="24"/>
      <c r="F117" s="24"/>
      <c r="G117" s="24"/>
      <c r="H117" s="24"/>
      <c r="I117" s="24"/>
      <c r="J117" s="24"/>
      <c r="K117" s="24"/>
      <c r="L117" s="41" t="s">
        <v>74</v>
      </c>
      <c r="M117" s="23">
        <f>SUM(M101:M116)</f>
        <v>0</v>
      </c>
      <c r="N117" s="23">
        <f>SUM(N101:N116)</f>
        <v>0</v>
      </c>
      <c r="O117" s="23">
        <f>SUM(O101:O116)</f>
        <v>0</v>
      </c>
    </row>
    <row r="118" spans="1:18">
      <c r="B118" s="6"/>
      <c r="C118" s="24"/>
      <c r="D118" s="24"/>
      <c r="E118" s="24"/>
      <c r="F118" s="24"/>
      <c r="G118" s="24"/>
      <c r="H118" s="24"/>
      <c r="I118" s="24"/>
      <c r="J118" s="24"/>
      <c r="K118" s="24"/>
      <c r="L118"/>
      <c r="M118"/>
      <c r="N118"/>
      <c r="O118"/>
    </row>
    <row r="119" spans="1:18">
      <c r="B119" s="72" t="s">
        <v>139</v>
      </c>
      <c r="L119" s="29"/>
      <c r="M119" s="24"/>
      <c r="N119" s="24"/>
      <c r="O119" s="29"/>
    </row>
    <row r="120" spans="1:18">
      <c r="A120" s="1" t="s">
        <v>140</v>
      </c>
      <c r="L120" s="29"/>
      <c r="M120" s="24"/>
      <c r="N120" s="24"/>
      <c r="O120" s="29"/>
    </row>
    <row r="121" spans="1:18" ht="12.75" customHeight="1">
      <c r="A121" s="7">
        <v>1</v>
      </c>
      <c r="B121" s="7">
        <v>2</v>
      </c>
      <c r="C121" s="7">
        <v>3</v>
      </c>
      <c r="D121" s="7">
        <v>4</v>
      </c>
      <c r="E121" s="7">
        <v>5</v>
      </c>
      <c r="F121" s="7">
        <v>6</v>
      </c>
      <c r="G121" s="7">
        <v>7</v>
      </c>
      <c r="H121" s="7">
        <v>8</v>
      </c>
      <c r="I121" s="7">
        <v>9</v>
      </c>
      <c r="J121" s="7">
        <v>10</v>
      </c>
      <c r="K121" s="7">
        <v>11</v>
      </c>
      <c r="L121" s="7">
        <v>12</v>
      </c>
      <c r="M121" s="7">
        <v>13</v>
      </c>
      <c r="N121" s="7">
        <v>14</v>
      </c>
      <c r="O121" s="7">
        <v>15</v>
      </c>
      <c r="P121" s="7">
        <v>16</v>
      </c>
      <c r="Q121" s="7">
        <v>17</v>
      </c>
    </row>
    <row r="122" spans="1:18" ht="66.75" customHeight="1">
      <c r="A122" s="8" t="s">
        <v>3</v>
      </c>
      <c r="B122" s="9" t="s">
        <v>4</v>
      </c>
      <c r="C122" s="9" t="s">
        <v>5</v>
      </c>
      <c r="D122" s="9" t="s">
        <v>6</v>
      </c>
      <c r="E122" s="9" t="s">
        <v>7</v>
      </c>
      <c r="F122" s="9" t="s">
        <v>8</v>
      </c>
      <c r="G122" s="10" t="s">
        <v>9</v>
      </c>
      <c r="H122" s="10" t="s">
        <v>10</v>
      </c>
      <c r="I122" s="10" t="s">
        <v>11</v>
      </c>
      <c r="J122" s="9" t="s">
        <v>12</v>
      </c>
      <c r="K122" s="9" t="s">
        <v>13</v>
      </c>
      <c r="L122" s="9" t="s">
        <v>14</v>
      </c>
      <c r="M122" s="9" t="s">
        <v>15</v>
      </c>
      <c r="N122" s="9" t="s">
        <v>16</v>
      </c>
      <c r="O122" s="9" t="s">
        <v>17</v>
      </c>
      <c r="P122" s="9" t="s">
        <v>18</v>
      </c>
      <c r="Q122" s="11" t="s">
        <v>19</v>
      </c>
    </row>
    <row r="123" spans="1:18" ht="32.1" customHeight="1">
      <c r="A123" s="12" t="s">
        <v>20</v>
      </c>
      <c r="B123" s="13" t="s">
        <v>21</v>
      </c>
      <c r="C123" s="19">
        <v>0</v>
      </c>
      <c r="D123" s="14" t="s">
        <v>141</v>
      </c>
      <c r="E123" s="15" t="s">
        <v>142</v>
      </c>
      <c r="F123" s="16"/>
      <c r="G123" s="16">
        <f t="shared" ref="G123:G130" si="7">PRODUCT(H123,I123)</f>
        <v>108</v>
      </c>
      <c r="H123" s="16">
        <v>36</v>
      </c>
      <c r="I123" s="16">
        <v>3</v>
      </c>
      <c r="J123" s="73"/>
      <c r="K123" s="16"/>
      <c r="L123" s="17"/>
      <c r="M123" s="18"/>
      <c r="N123" s="18"/>
      <c r="O123" s="18"/>
      <c r="P123" s="16"/>
      <c r="Q123" s="46"/>
      <c r="R123" s="47"/>
    </row>
    <row r="124" spans="1:18" ht="34.049999999999997" customHeight="1">
      <c r="A124" s="12" t="s">
        <v>24</v>
      </c>
      <c r="B124" s="13" t="s">
        <v>21</v>
      </c>
      <c r="C124" s="19">
        <v>1</v>
      </c>
      <c r="D124" s="14" t="s">
        <v>141</v>
      </c>
      <c r="E124" s="15" t="s">
        <v>143</v>
      </c>
      <c r="F124" s="16"/>
      <c r="G124" s="16">
        <f t="shared" si="7"/>
        <v>108</v>
      </c>
      <c r="H124" s="16">
        <v>36</v>
      </c>
      <c r="I124" s="16">
        <v>3</v>
      </c>
      <c r="J124" s="73"/>
      <c r="K124" s="16"/>
      <c r="L124" s="17"/>
      <c r="M124" s="18"/>
      <c r="N124" s="18"/>
      <c r="O124" s="18"/>
      <c r="P124" s="16"/>
      <c r="Q124" s="46"/>
      <c r="R124" s="47"/>
    </row>
    <row r="125" spans="1:18" ht="33.450000000000003" customHeight="1">
      <c r="A125" s="12" t="s">
        <v>26</v>
      </c>
      <c r="B125" s="13" t="s">
        <v>21</v>
      </c>
      <c r="C125" s="19">
        <v>1</v>
      </c>
      <c r="D125" s="14" t="s">
        <v>141</v>
      </c>
      <c r="E125" s="15" t="s">
        <v>144</v>
      </c>
      <c r="F125" s="16"/>
      <c r="G125" s="16">
        <f t="shared" si="7"/>
        <v>144</v>
      </c>
      <c r="H125" s="16">
        <v>36</v>
      </c>
      <c r="I125" s="16">
        <v>4</v>
      </c>
      <c r="J125" s="73"/>
      <c r="K125" s="16"/>
      <c r="L125" s="17"/>
      <c r="M125" s="18"/>
      <c r="N125" s="18"/>
      <c r="O125" s="18"/>
      <c r="P125" s="16"/>
      <c r="Q125" s="46"/>
      <c r="R125" s="47"/>
    </row>
    <row r="126" spans="1:18" ht="29.4" customHeight="1">
      <c r="A126" s="12" t="s">
        <v>29</v>
      </c>
      <c r="B126" s="13" t="s">
        <v>21</v>
      </c>
      <c r="C126" s="19" t="s">
        <v>56</v>
      </c>
      <c r="D126" s="14" t="s">
        <v>22</v>
      </c>
      <c r="E126" s="15" t="s">
        <v>145</v>
      </c>
      <c r="F126" s="16"/>
      <c r="G126" s="16">
        <f t="shared" si="7"/>
        <v>108</v>
      </c>
      <c r="H126" s="16">
        <v>36</v>
      </c>
      <c r="I126" s="16">
        <v>3</v>
      </c>
      <c r="J126" s="73"/>
      <c r="K126" s="16"/>
      <c r="L126" s="17"/>
      <c r="M126" s="18"/>
      <c r="N126" s="18"/>
      <c r="O126" s="18"/>
      <c r="P126" s="16"/>
      <c r="Q126" s="46"/>
      <c r="R126" s="47"/>
    </row>
    <row r="127" spans="1:18" ht="31.5" customHeight="1">
      <c r="A127" s="12" t="s">
        <v>30</v>
      </c>
      <c r="B127" s="13" t="s">
        <v>21</v>
      </c>
      <c r="C127" s="19" t="s">
        <v>65</v>
      </c>
      <c r="D127" s="14" t="s">
        <v>22</v>
      </c>
      <c r="E127" s="15" t="s">
        <v>146</v>
      </c>
      <c r="F127" s="16"/>
      <c r="G127" s="16">
        <f t="shared" si="7"/>
        <v>72</v>
      </c>
      <c r="H127" s="16">
        <v>36</v>
      </c>
      <c r="I127" s="16">
        <v>2</v>
      </c>
      <c r="J127" s="73"/>
      <c r="K127" s="16"/>
      <c r="L127" s="17"/>
      <c r="M127" s="18"/>
      <c r="N127" s="18"/>
      <c r="O127" s="18"/>
      <c r="P127" s="16"/>
      <c r="Q127" s="46"/>
      <c r="R127" s="47"/>
    </row>
    <row r="128" spans="1:18" ht="37.5" customHeight="1">
      <c r="A128" s="12" t="s">
        <v>33</v>
      </c>
      <c r="B128" s="13" t="s">
        <v>21</v>
      </c>
      <c r="C128" s="19" t="s">
        <v>65</v>
      </c>
      <c r="D128" s="14" t="s">
        <v>22</v>
      </c>
      <c r="E128" s="15" t="s">
        <v>147</v>
      </c>
      <c r="F128" s="16"/>
      <c r="G128" s="16">
        <f t="shared" si="7"/>
        <v>108</v>
      </c>
      <c r="H128" s="16">
        <v>36</v>
      </c>
      <c r="I128" s="16">
        <v>3</v>
      </c>
      <c r="J128" s="73"/>
      <c r="K128" s="16"/>
      <c r="L128" s="17"/>
      <c r="M128" s="18"/>
      <c r="N128" s="18"/>
      <c r="O128" s="18"/>
      <c r="P128" s="16"/>
      <c r="Q128" s="46"/>
      <c r="R128" s="47"/>
    </row>
    <row r="129" spans="1:18" ht="40.200000000000003" customHeight="1">
      <c r="A129" s="12" t="s">
        <v>36</v>
      </c>
      <c r="B129" s="13" t="s">
        <v>21</v>
      </c>
      <c r="C129" s="53" t="s">
        <v>65</v>
      </c>
      <c r="D129" s="14" t="s">
        <v>22</v>
      </c>
      <c r="E129" s="15" t="s">
        <v>148</v>
      </c>
      <c r="F129" s="16"/>
      <c r="G129" s="16">
        <f t="shared" si="7"/>
        <v>72</v>
      </c>
      <c r="H129" s="16">
        <v>36</v>
      </c>
      <c r="I129" s="16">
        <v>2</v>
      </c>
      <c r="J129" s="73"/>
      <c r="K129" s="16"/>
      <c r="L129" s="17"/>
      <c r="M129" s="18"/>
      <c r="N129" s="18"/>
      <c r="O129" s="18"/>
      <c r="P129" s="16"/>
      <c r="Q129" s="46"/>
      <c r="R129" s="47"/>
    </row>
    <row r="130" spans="1:18" ht="33.450000000000003" customHeight="1">
      <c r="A130" s="12" t="s">
        <v>38</v>
      </c>
      <c r="B130" s="74" t="s">
        <v>21</v>
      </c>
      <c r="C130" s="75" t="s">
        <v>122</v>
      </c>
      <c r="D130" s="14" t="s">
        <v>22</v>
      </c>
      <c r="E130" s="15" t="s">
        <v>149</v>
      </c>
      <c r="F130" s="16"/>
      <c r="G130" s="16">
        <f t="shared" si="7"/>
        <v>72</v>
      </c>
      <c r="H130" s="16">
        <v>36</v>
      </c>
      <c r="I130" s="16">
        <v>2</v>
      </c>
      <c r="J130" s="73"/>
      <c r="K130" s="16"/>
      <c r="L130" s="17"/>
      <c r="M130" s="18"/>
      <c r="N130" s="18"/>
      <c r="O130" s="18"/>
      <c r="P130" s="56"/>
      <c r="Q130" s="76"/>
      <c r="R130" s="47"/>
    </row>
    <row r="131" spans="1:18" ht="14.4">
      <c r="A131" s="77" t="s">
        <v>150</v>
      </c>
      <c r="B131" s="42"/>
      <c r="C131" s="78"/>
      <c r="D131" s="79"/>
      <c r="E131" s="80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81"/>
      <c r="R131" s="47"/>
    </row>
    <row r="132" spans="1:18" ht="18.75" customHeight="1">
      <c r="A132" s="16" t="s">
        <v>41</v>
      </c>
      <c r="B132" s="13" t="s">
        <v>21</v>
      </c>
      <c r="C132" s="19">
        <v>0</v>
      </c>
      <c r="D132" s="14" t="s">
        <v>151</v>
      </c>
      <c r="E132" s="15"/>
      <c r="F132" s="16">
        <v>1</v>
      </c>
      <c r="G132" s="16">
        <f>PRODUCT(H132,I132)</f>
        <v>240</v>
      </c>
      <c r="H132" s="16">
        <v>12</v>
      </c>
      <c r="I132" s="16">
        <v>20</v>
      </c>
      <c r="J132" s="73"/>
      <c r="K132" s="16"/>
      <c r="L132" s="17"/>
      <c r="M132" s="18"/>
      <c r="N132" s="18"/>
      <c r="O132" s="18"/>
      <c r="P132" s="16"/>
      <c r="Q132" s="46"/>
      <c r="R132" s="47"/>
    </row>
    <row r="133" spans="1:18" ht="14.4">
      <c r="A133" s="77" t="s">
        <v>152</v>
      </c>
    </row>
    <row r="134" spans="1:18" ht="49.5" customHeight="1">
      <c r="A134" s="12" t="s">
        <v>42</v>
      </c>
      <c r="B134" s="13" t="s">
        <v>21</v>
      </c>
      <c r="C134" s="19" t="s">
        <v>153</v>
      </c>
      <c r="D134" s="14" t="s">
        <v>154</v>
      </c>
      <c r="E134" s="15" t="s">
        <v>155</v>
      </c>
      <c r="F134" s="16"/>
      <c r="G134" s="16">
        <f>PRODUCT(H134,I134)</f>
        <v>216</v>
      </c>
      <c r="H134" s="16">
        <v>36</v>
      </c>
      <c r="I134" s="16">
        <v>6</v>
      </c>
      <c r="J134" s="73"/>
      <c r="K134" s="16"/>
      <c r="L134" s="17"/>
      <c r="M134" s="18"/>
      <c r="N134" s="18"/>
      <c r="O134" s="18"/>
      <c r="P134" s="16"/>
      <c r="Q134" s="16"/>
    </row>
    <row r="135" spans="1:18" ht="32.700000000000003" customHeight="1">
      <c r="A135" s="16" t="s">
        <v>44</v>
      </c>
      <c r="B135" s="13" t="s">
        <v>21</v>
      </c>
      <c r="C135" s="53" t="s">
        <v>156</v>
      </c>
      <c r="D135" s="14" t="s">
        <v>154</v>
      </c>
      <c r="E135" s="15" t="s">
        <v>157</v>
      </c>
      <c r="F135" s="16"/>
      <c r="G135" s="16">
        <f>PRODUCT(H135,I135)</f>
        <v>180</v>
      </c>
      <c r="H135" s="16">
        <v>36</v>
      </c>
      <c r="I135" s="16">
        <v>5</v>
      </c>
      <c r="J135" s="73"/>
      <c r="K135" s="16"/>
      <c r="L135" s="17"/>
      <c r="M135" s="18"/>
      <c r="N135" s="18"/>
      <c r="O135" s="18"/>
      <c r="P135" s="16"/>
      <c r="Q135" s="16"/>
    </row>
    <row r="136" spans="1:18" ht="14.4">
      <c r="A136" s="77" t="s">
        <v>158</v>
      </c>
    </row>
    <row r="137" spans="1:18" ht="41.4">
      <c r="A137" s="12" t="s">
        <v>49</v>
      </c>
      <c r="B137" s="13" t="s">
        <v>21</v>
      </c>
      <c r="C137" s="16">
        <v>1</v>
      </c>
      <c r="D137" s="16" t="s">
        <v>159</v>
      </c>
      <c r="E137" s="15" t="s">
        <v>160</v>
      </c>
      <c r="F137" s="16">
        <v>2</v>
      </c>
      <c r="G137" s="16"/>
      <c r="H137" s="16"/>
      <c r="I137" s="16">
        <v>2</v>
      </c>
      <c r="J137" s="73"/>
      <c r="K137" s="16"/>
      <c r="L137" s="17"/>
      <c r="M137" s="18"/>
      <c r="N137" s="18"/>
      <c r="O137" s="18"/>
      <c r="P137" s="16"/>
      <c r="Q137" s="16"/>
    </row>
    <row r="138" spans="1:18" ht="28.2" customHeight="1">
      <c r="A138" s="127" t="s">
        <v>161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82"/>
      <c r="Q138" s="82"/>
    </row>
    <row r="139" spans="1:18" ht="55.2">
      <c r="A139" s="12" t="s">
        <v>51</v>
      </c>
      <c r="B139" s="13" t="s">
        <v>21</v>
      </c>
      <c r="C139" s="19" t="s">
        <v>45</v>
      </c>
      <c r="D139" s="14" t="s">
        <v>83</v>
      </c>
      <c r="E139" s="15" t="s">
        <v>162</v>
      </c>
      <c r="F139" s="16"/>
      <c r="G139" s="16"/>
      <c r="H139" s="16">
        <v>12</v>
      </c>
      <c r="I139" s="16">
        <v>3</v>
      </c>
      <c r="J139" s="73"/>
      <c r="K139" s="16"/>
      <c r="L139" s="17"/>
      <c r="M139" s="18"/>
      <c r="N139" s="18"/>
      <c r="O139" s="18"/>
      <c r="P139" s="16"/>
      <c r="Q139" s="16"/>
    </row>
    <row r="140" spans="1:18" ht="21.45" customHeight="1">
      <c r="A140" s="83" t="s">
        <v>163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5"/>
      <c r="L140" s="84"/>
      <c r="M140" s="86"/>
      <c r="N140" s="86"/>
      <c r="O140" s="86"/>
      <c r="P140" s="87"/>
    </row>
    <row r="141" spans="1:18" ht="26.1" customHeight="1">
      <c r="A141" s="66" t="s">
        <v>53</v>
      </c>
      <c r="B141" s="88" t="s">
        <v>21</v>
      </c>
      <c r="C141" s="49" t="s">
        <v>122</v>
      </c>
      <c r="D141" s="49" t="s">
        <v>113</v>
      </c>
      <c r="E141" s="89" t="s">
        <v>164</v>
      </c>
      <c r="F141" s="49">
        <v>1</v>
      </c>
      <c r="G141" s="49"/>
      <c r="H141" s="49">
        <v>12</v>
      </c>
      <c r="I141" s="56">
        <v>10</v>
      </c>
      <c r="J141" s="56"/>
      <c r="K141" s="56"/>
      <c r="L141" s="17"/>
      <c r="M141" s="18"/>
      <c r="N141" s="18"/>
      <c r="O141" s="18"/>
      <c r="P141" s="16"/>
      <c r="Q141" s="56"/>
    </row>
    <row r="142" spans="1:18">
      <c r="L142" s="41" t="s">
        <v>74</v>
      </c>
      <c r="M142" s="23">
        <f>SUM(M123:M141)</f>
        <v>0</v>
      </c>
      <c r="N142" s="23">
        <f>SUM(N123:N141)</f>
        <v>0</v>
      </c>
      <c r="O142" s="23">
        <f>SUM(O123:O141)</f>
        <v>0</v>
      </c>
    </row>
    <row r="143" spans="1:18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8">
      <c r="A144"/>
      <c r="B144"/>
      <c r="C144" s="2" t="s">
        <v>165</v>
      </c>
      <c r="I144"/>
      <c r="J144"/>
      <c r="K144"/>
      <c r="L144"/>
      <c r="M144"/>
      <c r="N144"/>
      <c r="O144"/>
      <c r="P144"/>
      <c r="Q144"/>
    </row>
    <row r="145" spans="1:19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9" ht="14.8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9" ht="16.350000000000001" customHeight="1">
      <c r="A147"/>
      <c r="B147" s="72" t="s">
        <v>166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 s="90"/>
      <c r="S147" s="90"/>
    </row>
    <row r="148" spans="1:19" ht="16.350000000000001" customHeight="1">
      <c r="A148" s="7">
        <v>1</v>
      </c>
      <c r="B148" s="7">
        <v>2</v>
      </c>
      <c r="C148" s="7">
        <v>3</v>
      </c>
      <c r="D148" s="7">
        <v>4</v>
      </c>
      <c r="E148" s="7">
        <v>5</v>
      </c>
      <c r="F148" s="7">
        <v>6</v>
      </c>
      <c r="G148" s="7">
        <v>7</v>
      </c>
      <c r="H148" s="7">
        <v>8</v>
      </c>
      <c r="I148" s="7">
        <v>9</v>
      </c>
      <c r="J148" s="7">
        <v>10</v>
      </c>
      <c r="K148" s="7">
        <v>11</v>
      </c>
      <c r="L148" s="7">
        <v>12</v>
      </c>
      <c r="M148" s="7">
        <v>13</v>
      </c>
      <c r="N148" s="7">
        <v>14</v>
      </c>
      <c r="O148" s="7">
        <v>15</v>
      </c>
      <c r="P148" s="7">
        <v>16</v>
      </c>
      <c r="Q148" s="7">
        <v>17</v>
      </c>
      <c r="R148" s="90"/>
      <c r="S148" s="90"/>
    </row>
    <row r="149" spans="1:19" ht="52.95" customHeight="1">
      <c r="A149" s="8" t="s">
        <v>3</v>
      </c>
      <c r="B149" s="9" t="s">
        <v>4</v>
      </c>
      <c r="C149" s="9" t="s">
        <v>5</v>
      </c>
      <c r="D149" s="9" t="s">
        <v>6</v>
      </c>
      <c r="E149" s="9" t="s">
        <v>7</v>
      </c>
      <c r="F149" s="9" t="s">
        <v>8</v>
      </c>
      <c r="G149" s="10" t="s">
        <v>9</v>
      </c>
      <c r="H149" s="10" t="s">
        <v>10</v>
      </c>
      <c r="I149" s="10" t="s">
        <v>11</v>
      </c>
      <c r="J149" s="9" t="s">
        <v>12</v>
      </c>
      <c r="K149" s="9" t="s">
        <v>13</v>
      </c>
      <c r="L149" s="9" t="s">
        <v>14</v>
      </c>
      <c r="M149" s="9" t="s">
        <v>15</v>
      </c>
      <c r="N149" s="9" t="s">
        <v>16</v>
      </c>
      <c r="O149" s="9" t="s">
        <v>17</v>
      </c>
      <c r="P149" s="9" t="s">
        <v>18</v>
      </c>
      <c r="Q149" s="11" t="s">
        <v>19</v>
      </c>
      <c r="R149" s="90"/>
      <c r="S149" s="90"/>
    </row>
    <row r="150" spans="1:19" ht="44.4" customHeight="1">
      <c r="A150" s="129" t="s">
        <v>167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/>
      <c r="Q150"/>
    </row>
    <row r="151" spans="1:19" ht="24">
      <c r="A151" s="49" t="s">
        <v>20</v>
      </c>
      <c r="B151" s="13" t="s">
        <v>112</v>
      </c>
      <c r="C151" s="91" t="s">
        <v>168</v>
      </c>
      <c r="D151" s="91" t="s">
        <v>169</v>
      </c>
      <c r="E151" s="92" t="s">
        <v>170</v>
      </c>
      <c r="F151" s="93"/>
      <c r="G151" s="94">
        <f>PRODUCT(H151,I151)</f>
        <v>204</v>
      </c>
      <c r="H151" s="93">
        <v>12</v>
      </c>
      <c r="I151" s="93">
        <v>17</v>
      </c>
      <c r="J151" s="93"/>
      <c r="K151" s="93"/>
      <c r="L151" s="17"/>
      <c r="M151" s="18"/>
      <c r="N151" s="18"/>
      <c r="O151" s="18"/>
      <c r="P151"/>
      <c r="Q151"/>
    </row>
    <row r="152" spans="1:19" ht="24">
      <c r="A152" s="49" t="s">
        <v>24</v>
      </c>
      <c r="B152" s="13" t="s">
        <v>112</v>
      </c>
      <c r="C152" s="91" t="s">
        <v>171</v>
      </c>
      <c r="D152" s="91" t="s">
        <v>172</v>
      </c>
      <c r="E152" s="92" t="s">
        <v>170</v>
      </c>
      <c r="F152" s="93"/>
      <c r="G152" s="94">
        <f>PRODUCT(H152,I152)</f>
        <v>60</v>
      </c>
      <c r="H152" s="93">
        <v>12</v>
      </c>
      <c r="I152" s="93">
        <v>5</v>
      </c>
      <c r="J152" s="93"/>
      <c r="K152" s="93"/>
      <c r="L152" s="17"/>
      <c r="M152" s="18"/>
      <c r="N152" s="18"/>
      <c r="O152" s="18"/>
      <c r="P152"/>
      <c r="Q152"/>
    </row>
    <row r="153" spans="1:19" ht="41.4" customHeight="1">
      <c r="A153" s="49" t="s">
        <v>26</v>
      </c>
      <c r="B153" s="13" t="s">
        <v>112</v>
      </c>
      <c r="C153" s="91" t="s">
        <v>171</v>
      </c>
      <c r="D153" s="91" t="s">
        <v>70</v>
      </c>
      <c r="E153" s="92" t="s">
        <v>173</v>
      </c>
      <c r="F153" s="93"/>
      <c r="G153" s="94">
        <f>PRODUCT(H153,I153)</f>
        <v>72</v>
      </c>
      <c r="H153" s="93">
        <v>12</v>
      </c>
      <c r="I153" s="93">
        <v>6</v>
      </c>
      <c r="J153" s="93"/>
      <c r="K153" s="93"/>
      <c r="L153" s="17"/>
      <c r="M153" s="18"/>
      <c r="N153" s="18"/>
      <c r="O153" s="18"/>
      <c r="P153"/>
      <c r="Q153"/>
    </row>
    <row r="154" spans="1:19" ht="41.4" customHeight="1">
      <c r="A154" s="49" t="s">
        <v>29</v>
      </c>
      <c r="B154" s="13" t="s">
        <v>112</v>
      </c>
      <c r="C154" s="91" t="s">
        <v>174</v>
      </c>
      <c r="D154" s="91" t="s">
        <v>175</v>
      </c>
      <c r="E154" s="92" t="s">
        <v>170</v>
      </c>
      <c r="F154" s="93"/>
      <c r="G154" s="94">
        <f>PRODUCT(H154,I154)</f>
        <v>48</v>
      </c>
      <c r="H154" s="93">
        <v>12</v>
      </c>
      <c r="I154" s="93">
        <v>4</v>
      </c>
      <c r="J154" s="93"/>
      <c r="K154" s="93"/>
      <c r="L154" s="17"/>
      <c r="M154" s="18"/>
      <c r="N154" s="18"/>
      <c r="O154" s="18"/>
      <c r="P154"/>
      <c r="Q154"/>
    </row>
    <row r="155" spans="1:19" ht="56.4" customHeight="1">
      <c r="A155" s="128" t="s">
        <v>176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/>
      <c r="Q155"/>
    </row>
    <row r="156" spans="1:19" ht="24">
      <c r="A156" s="49" t="s">
        <v>30</v>
      </c>
      <c r="B156" s="13" t="s">
        <v>112</v>
      </c>
      <c r="C156" s="91">
        <v>2</v>
      </c>
      <c r="D156" s="91" t="s">
        <v>172</v>
      </c>
      <c r="E156" s="92" t="s">
        <v>177</v>
      </c>
      <c r="F156" s="93"/>
      <c r="G156" s="94">
        <f>PRODUCT(H156,I156)</f>
        <v>204</v>
      </c>
      <c r="H156" s="95">
        <v>12</v>
      </c>
      <c r="I156" s="93">
        <v>17</v>
      </c>
      <c r="J156" s="93"/>
      <c r="K156" s="93"/>
      <c r="L156" s="17"/>
      <c r="M156" s="18"/>
      <c r="N156" s="18"/>
      <c r="O156" s="18"/>
      <c r="P156"/>
      <c r="Q156"/>
    </row>
    <row r="157" spans="1:19" ht="24">
      <c r="A157" s="49" t="s">
        <v>33</v>
      </c>
      <c r="B157" s="13" t="s">
        <v>112</v>
      </c>
      <c r="C157" s="91" t="s">
        <v>178</v>
      </c>
      <c r="D157" s="91" t="s">
        <v>172</v>
      </c>
      <c r="E157" s="92" t="s">
        <v>177</v>
      </c>
      <c r="F157" s="93"/>
      <c r="G157" s="94">
        <f>PRODUCT(H157,I157)</f>
        <v>60</v>
      </c>
      <c r="H157" s="93">
        <v>12</v>
      </c>
      <c r="I157" s="93">
        <v>5</v>
      </c>
      <c r="J157" s="93"/>
      <c r="K157" s="93"/>
      <c r="L157" s="17"/>
      <c r="M157" s="18"/>
      <c r="N157" s="18"/>
      <c r="O157" s="18"/>
      <c r="P157"/>
      <c r="Q157"/>
    </row>
    <row r="158" spans="1:19" ht="24">
      <c r="A158" s="49" t="s">
        <v>36</v>
      </c>
      <c r="B158" s="13" t="s">
        <v>112</v>
      </c>
      <c r="C158" s="91">
        <v>0</v>
      </c>
      <c r="D158" s="91" t="s">
        <v>172</v>
      </c>
      <c r="E158" s="92" t="s">
        <v>179</v>
      </c>
      <c r="F158" s="93"/>
      <c r="G158" s="94">
        <f>PRODUCT(H158,I158)</f>
        <v>60</v>
      </c>
      <c r="H158" s="93">
        <v>12</v>
      </c>
      <c r="I158" s="93">
        <v>5</v>
      </c>
      <c r="J158" s="93"/>
      <c r="K158" s="93"/>
      <c r="L158" s="17"/>
      <c r="M158" s="18"/>
      <c r="N158" s="18"/>
      <c r="O158" s="18"/>
      <c r="P158"/>
      <c r="Q158"/>
    </row>
    <row r="159" spans="1:19" ht="24">
      <c r="A159" s="49" t="s">
        <v>38</v>
      </c>
      <c r="B159" s="13" t="s">
        <v>112</v>
      </c>
      <c r="C159" s="91" t="s">
        <v>168</v>
      </c>
      <c r="D159" s="91" t="s">
        <v>172</v>
      </c>
      <c r="E159" s="92" t="s">
        <v>177</v>
      </c>
      <c r="F159" s="93"/>
      <c r="G159" s="94">
        <f>PRODUCT(H159,I159)</f>
        <v>48</v>
      </c>
      <c r="H159" s="93">
        <v>12</v>
      </c>
      <c r="I159" s="93">
        <v>4</v>
      </c>
      <c r="J159" s="93"/>
      <c r="K159" s="93"/>
      <c r="L159" s="17"/>
      <c r="M159" s="18"/>
      <c r="N159" s="18"/>
      <c r="O159" s="18"/>
      <c r="P159"/>
      <c r="Q159"/>
    </row>
    <row r="160" spans="1:19" ht="24">
      <c r="A160" s="49" t="s">
        <v>41</v>
      </c>
      <c r="B160" s="13" t="s">
        <v>112</v>
      </c>
      <c r="C160" s="96" t="s">
        <v>171</v>
      </c>
      <c r="D160" s="91" t="s">
        <v>172</v>
      </c>
      <c r="E160" s="92" t="s">
        <v>177</v>
      </c>
      <c r="F160" s="93"/>
      <c r="G160" s="94">
        <f>PRODUCT(H160,I160)</f>
        <v>48</v>
      </c>
      <c r="H160" s="93">
        <v>12</v>
      </c>
      <c r="I160" s="93">
        <v>4</v>
      </c>
      <c r="J160" s="93"/>
      <c r="K160" s="93"/>
      <c r="L160" s="17"/>
      <c r="M160" s="18"/>
      <c r="N160" s="18"/>
      <c r="O160" s="18"/>
      <c r="P160"/>
      <c r="Q160"/>
    </row>
    <row r="161" spans="1:220" ht="60" customHeight="1">
      <c r="A161" s="128" t="s">
        <v>180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/>
      <c r="Q161"/>
    </row>
    <row r="162" spans="1:220" ht="24">
      <c r="A162" s="49" t="s">
        <v>42</v>
      </c>
      <c r="B162" s="13" t="s">
        <v>112</v>
      </c>
      <c r="C162" s="91">
        <v>2</v>
      </c>
      <c r="D162" s="91" t="s">
        <v>181</v>
      </c>
      <c r="E162" s="92" t="s">
        <v>177</v>
      </c>
      <c r="F162" s="93"/>
      <c r="G162" s="94">
        <f>PRODUCT(H162,I162)</f>
        <v>36</v>
      </c>
      <c r="H162" s="93">
        <v>12</v>
      </c>
      <c r="I162" s="93">
        <v>3</v>
      </c>
      <c r="J162" s="93"/>
      <c r="K162" s="93"/>
      <c r="L162" s="17"/>
      <c r="M162" s="18"/>
      <c r="N162" s="18"/>
      <c r="O162" s="18"/>
      <c r="P162"/>
      <c r="Q162"/>
    </row>
    <row r="163" spans="1:220" ht="24">
      <c r="A163" s="49" t="s">
        <v>44</v>
      </c>
      <c r="B163" s="13" t="s">
        <v>112</v>
      </c>
      <c r="C163" s="91">
        <v>1</v>
      </c>
      <c r="D163" s="91" t="s">
        <v>172</v>
      </c>
      <c r="E163" s="92" t="s">
        <v>177</v>
      </c>
      <c r="F163" s="93"/>
      <c r="G163" s="94">
        <f>PRODUCT(H163,I163)</f>
        <v>24</v>
      </c>
      <c r="H163" s="93">
        <v>12</v>
      </c>
      <c r="I163" s="93">
        <v>2</v>
      </c>
      <c r="J163" s="93"/>
      <c r="K163" s="93"/>
      <c r="L163" s="17"/>
      <c r="M163" s="18"/>
      <c r="N163" s="18"/>
      <c r="O163" s="18"/>
      <c r="P163"/>
      <c r="Q163"/>
    </row>
    <row r="164" spans="1:220">
      <c r="A164"/>
      <c r="B164"/>
      <c r="C164"/>
      <c r="D164"/>
      <c r="E164"/>
      <c r="F164"/>
      <c r="G164"/>
      <c r="H164"/>
      <c r="I164"/>
      <c r="J164"/>
      <c r="K164"/>
      <c r="L164" s="41" t="s">
        <v>74</v>
      </c>
      <c r="M164" s="23">
        <f>SUM(M151:M163)</f>
        <v>0</v>
      </c>
      <c r="N164" s="23">
        <f>SUM(N151:N163)</f>
        <v>0</v>
      </c>
      <c r="O164" s="23">
        <f>SUM(O151:O163)</f>
        <v>0</v>
      </c>
      <c r="P164"/>
      <c r="Q164"/>
    </row>
    <row r="165" spans="1:220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220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220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220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220">
      <c r="B169" s="72" t="s">
        <v>182</v>
      </c>
      <c r="C169" s="29"/>
      <c r="L169" s="29"/>
      <c r="M169" s="24"/>
      <c r="N169" s="24"/>
      <c r="O169" s="29"/>
      <c r="Q169"/>
    </row>
    <row r="170" spans="1:220">
      <c r="A170" s="6" t="s">
        <v>183</v>
      </c>
      <c r="L170" s="29"/>
      <c r="M170" s="24"/>
      <c r="N170" s="24"/>
      <c r="O170" s="29"/>
      <c r="Q170"/>
    </row>
    <row r="171" spans="1:220">
      <c r="A171" s="7">
        <v>1</v>
      </c>
      <c r="B171" s="7">
        <v>2</v>
      </c>
      <c r="C171" s="7">
        <v>3</v>
      </c>
      <c r="D171" s="7">
        <v>4</v>
      </c>
      <c r="E171" s="7">
        <v>5</v>
      </c>
      <c r="F171" s="7">
        <v>6</v>
      </c>
      <c r="G171" s="7">
        <v>7</v>
      </c>
      <c r="H171" s="7">
        <v>8</v>
      </c>
      <c r="I171" s="7">
        <v>9</v>
      </c>
      <c r="J171" s="7">
        <v>10</v>
      </c>
      <c r="K171" s="7">
        <v>11</v>
      </c>
      <c r="L171" s="7">
        <v>12</v>
      </c>
      <c r="M171" s="7">
        <v>13</v>
      </c>
      <c r="N171" s="7">
        <v>14</v>
      </c>
      <c r="O171" s="7">
        <v>15</v>
      </c>
      <c r="P171" s="7">
        <v>16</v>
      </c>
      <c r="Q171"/>
      <c r="R171" s="97"/>
    </row>
    <row r="172" spans="1:220" ht="69">
      <c r="A172" s="8" t="s">
        <v>3</v>
      </c>
      <c r="B172" s="9" t="s">
        <v>4</v>
      </c>
      <c r="C172" s="9" t="s">
        <v>5</v>
      </c>
      <c r="D172" s="9" t="s">
        <v>6</v>
      </c>
      <c r="E172" s="9" t="s">
        <v>7</v>
      </c>
      <c r="F172" s="9" t="s">
        <v>8</v>
      </c>
      <c r="G172" s="10" t="s">
        <v>9</v>
      </c>
      <c r="H172" s="10" t="s">
        <v>10</v>
      </c>
      <c r="I172" s="10" t="s">
        <v>11</v>
      </c>
      <c r="J172" s="9" t="s">
        <v>12</v>
      </c>
      <c r="K172" s="9" t="s">
        <v>13</v>
      </c>
      <c r="L172" s="9" t="s">
        <v>14</v>
      </c>
      <c r="M172" s="9" t="s">
        <v>15</v>
      </c>
      <c r="N172" s="9" t="s">
        <v>16</v>
      </c>
      <c r="O172" s="9" t="s">
        <v>17</v>
      </c>
      <c r="P172" s="9" t="s">
        <v>18</v>
      </c>
      <c r="Q172"/>
      <c r="R172" s="98"/>
    </row>
    <row r="173" spans="1:220" ht="13.8">
      <c r="A173" s="12" t="s">
        <v>20</v>
      </c>
      <c r="B173" s="13" t="s">
        <v>112</v>
      </c>
      <c r="C173" s="16">
        <v>2</v>
      </c>
      <c r="D173" s="16" t="s">
        <v>184</v>
      </c>
      <c r="E173" s="16" t="s">
        <v>185</v>
      </c>
      <c r="F173" s="16">
        <v>1</v>
      </c>
      <c r="G173" s="16">
        <f t="shared" ref="G173:G180" si="8">PRODUCT(H173,I173)</f>
        <v>180</v>
      </c>
      <c r="H173" s="16">
        <v>12</v>
      </c>
      <c r="I173" s="16">
        <f>10*1.5</f>
        <v>15</v>
      </c>
      <c r="J173" s="16"/>
      <c r="K173" s="16"/>
      <c r="L173" s="17"/>
      <c r="M173" s="18"/>
      <c r="N173" s="18"/>
      <c r="O173" s="18"/>
      <c r="P173" s="20"/>
      <c r="Q173"/>
      <c r="R173" s="99"/>
    </row>
    <row r="174" spans="1:220" s="100" customFormat="1" ht="13.8">
      <c r="A174" s="12" t="s">
        <v>24</v>
      </c>
      <c r="B174" s="13" t="s">
        <v>112</v>
      </c>
      <c r="C174" s="16">
        <v>1</v>
      </c>
      <c r="D174" s="16" t="s">
        <v>186</v>
      </c>
      <c r="E174" s="16" t="s">
        <v>185</v>
      </c>
      <c r="F174" s="16">
        <v>1</v>
      </c>
      <c r="G174" s="16">
        <f t="shared" si="8"/>
        <v>48</v>
      </c>
      <c r="H174" s="16">
        <v>24</v>
      </c>
      <c r="I174" s="16">
        <v>2</v>
      </c>
      <c r="J174" s="16"/>
      <c r="K174" s="16"/>
      <c r="L174" s="17"/>
      <c r="M174" s="18"/>
      <c r="N174" s="18"/>
      <c r="O174" s="18"/>
      <c r="P174" s="16"/>
      <c r="Q17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</row>
    <row r="175" spans="1:220" s="24" customFormat="1" ht="42.75" customHeight="1">
      <c r="A175" s="12" t="s">
        <v>26</v>
      </c>
      <c r="B175" s="13" t="s">
        <v>112</v>
      </c>
      <c r="C175" s="16">
        <v>0</v>
      </c>
      <c r="D175" s="16" t="s">
        <v>187</v>
      </c>
      <c r="E175" s="71" t="s">
        <v>188</v>
      </c>
      <c r="F175" s="16">
        <v>1</v>
      </c>
      <c r="G175" s="16">
        <f t="shared" si="8"/>
        <v>324</v>
      </c>
      <c r="H175" s="16">
        <v>36</v>
      </c>
      <c r="I175" s="16">
        <f>6*1.5</f>
        <v>9</v>
      </c>
      <c r="J175" s="16"/>
      <c r="K175" s="16"/>
      <c r="L175" s="17"/>
      <c r="M175" s="18"/>
      <c r="N175" s="18"/>
      <c r="O175" s="18"/>
      <c r="P175" s="16"/>
      <c r="Q175"/>
    </row>
    <row r="176" spans="1:220" s="24" customFormat="1" ht="13.8">
      <c r="A176" s="12" t="s">
        <v>29</v>
      </c>
      <c r="B176" s="13" t="s">
        <v>112</v>
      </c>
      <c r="C176" s="16">
        <v>0</v>
      </c>
      <c r="D176" s="16" t="s">
        <v>189</v>
      </c>
      <c r="E176" s="16" t="s">
        <v>185</v>
      </c>
      <c r="F176" s="16">
        <v>1</v>
      </c>
      <c r="G176" s="16">
        <f t="shared" si="8"/>
        <v>216</v>
      </c>
      <c r="H176" s="16">
        <v>36</v>
      </c>
      <c r="I176" s="16">
        <f>4*1.5</f>
        <v>6</v>
      </c>
      <c r="J176" s="16"/>
      <c r="K176" s="16"/>
      <c r="L176" s="17"/>
      <c r="M176" s="18"/>
      <c r="N176" s="18"/>
      <c r="O176" s="18"/>
      <c r="P176" s="16"/>
      <c r="Q176"/>
    </row>
    <row r="177" spans="1:220" s="16" customFormat="1" ht="38.85" customHeight="1">
      <c r="A177" s="12" t="s">
        <v>30</v>
      </c>
      <c r="B177" s="13" t="s">
        <v>112</v>
      </c>
      <c r="C177" s="16" t="s">
        <v>45</v>
      </c>
      <c r="D177" s="16" t="s">
        <v>187</v>
      </c>
      <c r="E177" s="71" t="s">
        <v>188</v>
      </c>
      <c r="F177" s="16">
        <v>1</v>
      </c>
      <c r="G177" s="16">
        <f t="shared" si="8"/>
        <v>504</v>
      </c>
      <c r="H177" s="16">
        <v>36</v>
      </c>
      <c r="I177" s="16">
        <v>14</v>
      </c>
      <c r="L177" s="17"/>
      <c r="M177" s="18"/>
      <c r="N177" s="18"/>
      <c r="O177" s="18"/>
      <c r="Q177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</row>
    <row r="178" spans="1:220" s="16" customFormat="1" ht="13.8">
      <c r="A178" s="12" t="s">
        <v>33</v>
      </c>
      <c r="B178" s="13" t="s">
        <v>112</v>
      </c>
      <c r="C178" s="16" t="s">
        <v>45</v>
      </c>
      <c r="D178" s="16" t="s">
        <v>190</v>
      </c>
      <c r="E178" s="16" t="s">
        <v>185</v>
      </c>
      <c r="F178" s="16">
        <v>1</v>
      </c>
      <c r="G178" s="16">
        <f t="shared" si="8"/>
        <v>180</v>
      </c>
      <c r="H178" s="16">
        <v>36</v>
      </c>
      <c r="I178" s="16">
        <v>5</v>
      </c>
      <c r="L178" s="17"/>
      <c r="M178" s="18"/>
      <c r="N178" s="18"/>
      <c r="O178" s="18"/>
      <c r="Q178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</row>
    <row r="179" spans="1:220" s="24" customFormat="1" ht="16.05" customHeight="1">
      <c r="A179" s="12" t="s">
        <v>191</v>
      </c>
      <c r="B179" s="13" t="s">
        <v>112</v>
      </c>
      <c r="C179" s="16" t="s">
        <v>45</v>
      </c>
      <c r="D179" s="16" t="s">
        <v>192</v>
      </c>
      <c r="E179" s="16" t="s">
        <v>185</v>
      </c>
      <c r="F179" s="16">
        <v>1</v>
      </c>
      <c r="G179" s="16">
        <f t="shared" si="8"/>
        <v>192</v>
      </c>
      <c r="H179" s="16">
        <v>24</v>
      </c>
      <c r="I179" s="16">
        <v>8</v>
      </c>
      <c r="J179" s="16"/>
      <c r="K179" s="16"/>
      <c r="L179" s="17"/>
      <c r="M179" s="18"/>
      <c r="N179" s="18"/>
      <c r="O179" s="18"/>
      <c r="P179" s="16"/>
      <c r="Q179"/>
    </row>
    <row r="180" spans="1:220" s="24" customFormat="1" ht="42.75" customHeight="1">
      <c r="A180" s="12" t="s">
        <v>193</v>
      </c>
      <c r="B180" s="13" t="s">
        <v>112</v>
      </c>
      <c r="C180" s="16" t="s">
        <v>56</v>
      </c>
      <c r="D180" s="16" t="s">
        <v>187</v>
      </c>
      <c r="E180" s="71" t="s">
        <v>194</v>
      </c>
      <c r="F180" s="16">
        <v>1</v>
      </c>
      <c r="G180" s="16">
        <f t="shared" si="8"/>
        <v>72</v>
      </c>
      <c r="H180" s="16">
        <v>36</v>
      </c>
      <c r="I180" s="16">
        <v>2</v>
      </c>
      <c r="J180" s="16"/>
      <c r="K180" s="16"/>
      <c r="L180" s="17"/>
      <c r="M180" s="18"/>
      <c r="N180" s="18"/>
      <c r="O180" s="18"/>
      <c r="P180" s="16"/>
      <c r="Q180"/>
    </row>
    <row r="181" spans="1:220" s="102" customFormat="1" ht="26.7" customHeight="1">
      <c r="A181" s="126" t="s">
        <v>195</v>
      </c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01"/>
    </row>
    <row r="182" spans="1:220" s="102" customFormat="1" ht="26.7" customHeight="1">
      <c r="A182" s="12" t="s">
        <v>41</v>
      </c>
      <c r="B182" s="13" t="s">
        <v>112</v>
      </c>
      <c r="C182" s="16" t="s">
        <v>45</v>
      </c>
      <c r="D182" s="16" t="s">
        <v>196</v>
      </c>
      <c r="E182" s="71" t="s">
        <v>185</v>
      </c>
      <c r="F182" s="16">
        <v>1</v>
      </c>
      <c r="G182" s="16">
        <f>PRODUCT(H182,I182)</f>
        <v>144</v>
      </c>
      <c r="H182" s="16">
        <v>36</v>
      </c>
      <c r="I182" s="16">
        <v>4</v>
      </c>
      <c r="J182" s="16"/>
      <c r="K182" s="16"/>
      <c r="L182" s="17"/>
      <c r="M182" s="18"/>
      <c r="N182" s="18"/>
      <c r="O182" s="18"/>
      <c r="P182" s="16"/>
      <c r="Q182"/>
      <c r="R182" s="24"/>
    </row>
    <row r="183" spans="1:220" ht="13.8">
      <c r="A183" s="12" t="s">
        <v>42</v>
      </c>
      <c r="B183" s="13" t="s">
        <v>112</v>
      </c>
      <c r="C183" s="16">
        <v>2</v>
      </c>
      <c r="D183" s="16" t="s">
        <v>196</v>
      </c>
      <c r="E183" s="71" t="s">
        <v>185</v>
      </c>
      <c r="F183" s="16">
        <v>1</v>
      </c>
      <c r="G183" s="16">
        <f>PRODUCT(H183,I183)</f>
        <v>144</v>
      </c>
      <c r="H183" s="16">
        <v>36</v>
      </c>
      <c r="I183" s="16">
        <v>4</v>
      </c>
      <c r="J183" s="16"/>
      <c r="K183" s="16"/>
      <c r="L183" s="17"/>
      <c r="M183" s="18"/>
      <c r="N183" s="18"/>
      <c r="O183" s="18"/>
      <c r="P183" s="16"/>
      <c r="Q183"/>
      <c r="R183" s="24"/>
    </row>
    <row r="184" spans="1:220">
      <c r="B184"/>
      <c r="C184"/>
      <c r="D184"/>
      <c r="E184"/>
      <c r="F184"/>
      <c r="G184"/>
      <c r="H184"/>
      <c r="K184"/>
      <c r="L184" s="41" t="s">
        <v>74</v>
      </c>
      <c r="M184" s="23">
        <f>SUM(M173:M183)</f>
        <v>0</v>
      </c>
      <c r="N184" s="23">
        <f>SUM(N173:N183)</f>
        <v>0</v>
      </c>
      <c r="O184" s="23">
        <f>SUM(O173:O183)</f>
        <v>0</v>
      </c>
      <c r="Q184"/>
    </row>
    <row r="185" spans="1:220">
      <c r="A185"/>
      <c r="C185" s="1"/>
      <c r="M185" s="29"/>
      <c r="N185" s="24"/>
      <c r="O185" s="24"/>
      <c r="P185" s="29"/>
    </row>
    <row r="186" spans="1:220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220">
      <c r="A187"/>
      <c r="C187" s="1"/>
      <c r="M187" s="29"/>
      <c r="N187" s="24"/>
      <c r="O187" s="24"/>
      <c r="P187" s="29"/>
    </row>
    <row r="188" spans="1:220">
      <c r="A188"/>
      <c r="C188" s="1"/>
      <c r="M188" s="29"/>
      <c r="N188" s="24"/>
      <c r="O188" s="24"/>
      <c r="P188" s="29"/>
    </row>
    <row r="189" spans="1:220">
      <c r="A189"/>
      <c r="C189" s="72" t="s">
        <v>197</v>
      </c>
      <c r="N189" s="24"/>
      <c r="O189" s="24"/>
      <c r="P189" s="29"/>
    </row>
    <row r="190" spans="1:220">
      <c r="A190"/>
      <c r="B190" s="103">
        <v>1</v>
      </c>
      <c r="C190" s="103">
        <v>2</v>
      </c>
      <c r="D190" s="103">
        <v>3</v>
      </c>
      <c r="E190" s="103">
        <v>4</v>
      </c>
      <c r="F190" s="103">
        <v>5</v>
      </c>
      <c r="G190" s="103">
        <v>6</v>
      </c>
      <c r="H190" s="103">
        <v>7</v>
      </c>
      <c r="I190" s="103">
        <v>8</v>
      </c>
      <c r="J190" s="103">
        <v>9</v>
      </c>
      <c r="K190" s="103">
        <v>10</v>
      </c>
      <c r="L190" s="103">
        <v>11</v>
      </c>
      <c r="M190" s="103">
        <v>12</v>
      </c>
      <c r="N190" s="24"/>
      <c r="O190" s="24"/>
      <c r="P190" s="29"/>
    </row>
    <row r="191" spans="1:220" ht="69">
      <c r="A191"/>
      <c r="B191" s="8" t="s">
        <v>3</v>
      </c>
      <c r="C191" s="9" t="s">
        <v>4</v>
      </c>
      <c r="D191" s="9" t="s">
        <v>198</v>
      </c>
      <c r="E191" s="10" t="s">
        <v>199</v>
      </c>
      <c r="F191" s="9" t="s">
        <v>200</v>
      </c>
      <c r="G191" s="9" t="s">
        <v>13</v>
      </c>
      <c r="H191" s="9" t="s">
        <v>201</v>
      </c>
      <c r="I191" s="9" t="s">
        <v>15</v>
      </c>
      <c r="J191" s="9" t="s">
        <v>16</v>
      </c>
      <c r="K191" s="9" t="s">
        <v>17</v>
      </c>
      <c r="L191" s="9" t="s">
        <v>18</v>
      </c>
      <c r="M191" s="104" t="s">
        <v>19</v>
      </c>
      <c r="N191" s="24"/>
      <c r="O191" s="24"/>
      <c r="P191" s="29"/>
    </row>
    <row r="192" spans="1:220" ht="55.2">
      <c r="A192"/>
      <c r="B192" s="12" t="s">
        <v>20</v>
      </c>
      <c r="C192" s="13" t="s">
        <v>202</v>
      </c>
      <c r="D192" s="105" t="s">
        <v>203</v>
      </c>
      <c r="E192" s="16">
        <v>5</v>
      </c>
      <c r="F192" s="16">
        <v>1299</v>
      </c>
      <c r="G192" s="16">
        <v>8</v>
      </c>
      <c r="H192" s="17"/>
      <c r="I192" s="18"/>
      <c r="J192" s="18"/>
      <c r="K192" s="18"/>
      <c r="L192" s="16"/>
      <c r="M192" s="16"/>
      <c r="N192" s="24"/>
      <c r="O192" s="24"/>
      <c r="P192" s="29"/>
    </row>
    <row r="193" spans="1:18">
      <c r="A193"/>
      <c r="C193" s="1"/>
      <c r="H193" s="41" t="s">
        <v>74</v>
      </c>
      <c r="I193" s="23">
        <f>SUM(I192)</f>
        <v>0</v>
      </c>
      <c r="J193" s="23">
        <f>SUM(J192)</f>
        <v>0</v>
      </c>
      <c r="K193" s="23">
        <f>SUM(K192)</f>
        <v>0</v>
      </c>
      <c r="N193" s="24"/>
      <c r="O193" s="24"/>
      <c r="P193" s="29"/>
    </row>
    <row r="194" spans="1:18">
      <c r="A194"/>
      <c r="C194" s="1"/>
      <c r="M194" s="29"/>
      <c r="N194" s="24"/>
      <c r="O194" s="24"/>
      <c r="P194" s="29"/>
    </row>
    <row r="195" spans="1:18">
      <c r="A195"/>
      <c r="C195" s="1"/>
      <c r="M195" s="29"/>
      <c r="N195" s="24"/>
      <c r="O195" s="24"/>
      <c r="P195" s="29"/>
    </row>
    <row r="196" spans="1:18">
      <c r="A196"/>
      <c r="B196" s="3" t="s">
        <v>204</v>
      </c>
      <c r="C196" s="3"/>
      <c r="D196" s="106"/>
      <c r="E196" s="106"/>
      <c r="F196" s="106"/>
      <c r="G196" s="106"/>
      <c r="H196" s="106"/>
      <c r="I196" s="106"/>
      <c r="J196" s="106"/>
      <c r="K196" s="106"/>
      <c r="M196" s="29"/>
      <c r="N196" s="24"/>
      <c r="O196" s="24"/>
      <c r="P196" s="29"/>
    </row>
    <row r="197" spans="1:18">
      <c r="A197"/>
    </row>
    <row r="198" spans="1:18" ht="13.8">
      <c r="A198"/>
      <c r="C198" s="107" t="s">
        <v>205</v>
      </c>
      <c r="D198" s="108"/>
      <c r="E198" s="108"/>
      <c r="F198" s="108"/>
    </row>
    <row r="199" spans="1:18" ht="13.8">
      <c r="A199"/>
      <c r="C199" s="107" t="s">
        <v>206</v>
      </c>
      <c r="D199" s="108"/>
      <c r="E199" s="108"/>
      <c r="F199" s="108"/>
    </row>
    <row r="200" spans="1:18" ht="13.8">
      <c r="A200"/>
      <c r="C200" s="107" t="s">
        <v>207</v>
      </c>
      <c r="D200" s="108"/>
      <c r="E200" s="108"/>
      <c r="F200" s="108"/>
    </row>
    <row r="201" spans="1:18">
      <c r="A201"/>
      <c r="C201" s="1"/>
    </row>
    <row r="202" spans="1:18" s="24" customFormat="1">
      <c r="A202"/>
      <c r="B202" s="1"/>
      <c r="C202" s="109" t="s">
        <v>208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>
      <c r="A203"/>
      <c r="C203" s="1"/>
    </row>
    <row r="204" spans="1:18" ht="27.6">
      <c r="A204"/>
      <c r="C204" s="42" t="s">
        <v>209</v>
      </c>
    </row>
    <row r="205" spans="1:18" ht="13.8">
      <c r="A205"/>
      <c r="C205" s="110" t="s">
        <v>210</v>
      </c>
    </row>
    <row r="206" spans="1:18">
      <c r="A206"/>
      <c r="C206" s="1"/>
    </row>
    <row r="207" spans="1:18">
      <c r="B207"/>
      <c r="C207" s="6"/>
      <c r="D207" s="24"/>
      <c r="E207" s="24"/>
      <c r="F207" s="24"/>
      <c r="G207" s="24"/>
      <c r="H207" s="24"/>
      <c r="I207" s="24"/>
      <c r="J207" s="24"/>
      <c r="K207" s="24"/>
      <c r="L207" s="24"/>
      <c r="M207" s="29"/>
      <c r="N207" s="24"/>
      <c r="O207" s="24"/>
      <c r="P207" s="29"/>
    </row>
    <row r="208" spans="1:18">
      <c r="C208" s="1"/>
      <c r="M208"/>
      <c r="N208"/>
      <c r="O208"/>
      <c r="P208"/>
    </row>
    <row r="209" spans="1:18">
      <c r="C209" s="1"/>
      <c r="H209"/>
      <c r="I209"/>
      <c r="J209"/>
      <c r="K209"/>
      <c r="M209"/>
      <c r="N209"/>
      <c r="O209"/>
      <c r="P209"/>
    </row>
    <row r="210" spans="1:18">
      <c r="C210" s="1"/>
      <c r="M210"/>
      <c r="N210"/>
      <c r="O210"/>
      <c r="P210"/>
    </row>
    <row r="211" spans="1:18">
      <c r="C211" s="1"/>
    </row>
    <row r="212" spans="1:18">
      <c r="C212" s="111"/>
      <c r="D212" s="29"/>
      <c r="M212" s="29"/>
      <c r="N212" s="24"/>
      <c r="O212" s="24"/>
      <c r="P212" s="29"/>
    </row>
    <row r="213" spans="1:18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8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>
      <c r="A224" s="6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2:18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2:18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2:18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2:18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18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2:18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2:18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2:18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2:18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2:18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2:18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2:18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2:18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2:18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2:18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2:18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2:18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2:18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2:18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2:18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8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8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8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8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8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8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8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8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8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8">
      <c r="C254" s="1"/>
    </row>
  </sheetData>
  <mergeCells count="5">
    <mergeCell ref="A181:Q181"/>
    <mergeCell ref="A138:O138"/>
    <mergeCell ref="A161:O161"/>
    <mergeCell ref="A150:O150"/>
    <mergeCell ref="A155:O155"/>
  </mergeCells>
  <pageMargins left="0.78749999999999998" right="0.78749999999999998" top="0.98402777777777795" bottom="0.98402777777777795" header="0.51180555555555496" footer="0.51180555555555496"/>
  <pageSetup paperSize="9" scale="57" orientation="landscape" horizontalDpi="300" verticalDpi="300"/>
  <headerFooter>
    <oddFooter>&amp;CStrona &amp;P</oddFooter>
  </headerFooter>
  <rowBreaks count="8" manualBreakCount="8">
    <brk id="31" max="16383" man="1"/>
    <brk id="58" max="16383" man="1"/>
    <brk id="78" max="16383" man="1"/>
    <brk id="95" max="16383" man="1"/>
    <brk id="118" max="16383" man="1"/>
    <brk id="145" max="16383" man="1"/>
    <brk id="168" max="16383" man="1"/>
    <brk id="2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Normal="100" zoomScalePageLayoutView="60" workbookViewId="0"/>
  </sheetViews>
  <sheetFormatPr defaultColWidth="8.88671875" defaultRowHeight="13.2"/>
  <cols>
    <col min="2" max="2" width="50.88671875" customWidth="1"/>
  </cols>
  <sheetData>
    <row r="1" spans="1:9">
      <c r="B1" s="2" t="s">
        <v>211</v>
      </c>
    </row>
    <row r="2" spans="1:9" ht="110.4">
      <c r="B2" s="112" t="s">
        <v>212</v>
      </c>
    </row>
    <row r="4" spans="1:9" ht="39.6">
      <c r="A4" s="16" t="s">
        <v>213</v>
      </c>
      <c r="B4" s="16"/>
      <c r="C4" s="113" t="s">
        <v>214</v>
      </c>
      <c r="D4" s="113" t="s">
        <v>215</v>
      </c>
      <c r="E4" s="113" t="s">
        <v>216</v>
      </c>
      <c r="F4" s="113" t="s">
        <v>217</v>
      </c>
      <c r="G4" s="113" t="s">
        <v>218</v>
      </c>
      <c r="H4" s="113" t="s">
        <v>219</v>
      </c>
      <c r="I4" s="113" t="s">
        <v>220</v>
      </c>
    </row>
    <row r="5" spans="1:9">
      <c r="A5" s="114">
        <v>1</v>
      </c>
      <c r="B5" s="115"/>
      <c r="C5" s="116"/>
      <c r="D5" s="116"/>
      <c r="E5" s="116"/>
      <c r="F5" s="116"/>
      <c r="G5" s="116"/>
      <c r="H5" s="116"/>
      <c r="I5" s="113"/>
    </row>
    <row r="6" spans="1:9">
      <c r="A6" s="117">
        <v>2</v>
      </c>
      <c r="B6" s="115"/>
    </row>
    <row r="7" spans="1:9">
      <c r="A7" s="117">
        <v>3</v>
      </c>
      <c r="B7" s="118"/>
      <c r="C7" s="116"/>
      <c r="D7" s="116"/>
      <c r="E7" s="116"/>
      <c r="F7" s="116"/>
      <c r="G7" s="116"/>
      <c r="H7" s="116"/>
      <c r="I7" s="113"/>
    </row>
    <row r="8" spans="1:9">
      <c r="A8" s="119">
        <v>4</v>
      </c>
    </row>
    <row r="9" spans="1:9">
      <c r="A9" s="117">
        <v>5</v>
      </c>
      <c r="B9" s="118"/>
      <c r="C9" s="120"/>
      <c r="D9" s="120"/>
      <c r="E9" s="120"/>
      <c r="F9" s="120"/>
      <c r="G9" s="120"/>
      <c r="H9" s="120"/>
      <c r="I9" s="120"/>
    </row>
    <row r="10" spans="1:9">
      <c r="A10" s="117">
        <v>6</v>
      </c>
      <c r="B10" s="116"/>
      <c r="C10" s="120"/>
      <c r="D10" s="120"/>
      <c r="E10" s="120"/>
      <c r="F10" s="120"/>
      <c r="G10" s="120"/>
      <c r="H10" s="120"/>
      <c r="I10" s="113"/>
    </row>
    <row r="11" spans="1:9">
      <c r="A11" s="117">
        <v>7</v>
      </c>
      <c r="B11" s="116"/>
      <c r="C11" s="120"/>
      <c r="D11" s="120"/>
      <c r="E11" s="120"/>
      <c r="F11" s="120"/>
      <c r="G11" s="120"/>
      <c r="H11" s="120"/>
      <c r="I11" s="113"/>
    </row>
    <row r="12" spans="1:9">
      <c r="A12" s="121">
        <v>8</v>
      </c>
    </row>
    <row r="13" spans="1:9">
      <c r="B13" s="116"/>
      <c r="C13" s="122"/>
      <c r="D13" s="122"/>
      <c r="E13" s="122"/>
      <c r="F13" s="122"/>
      <c r="G13" s="122"/>
      <c r="H13" s="122"/>
      <c r="I13" s="113"/>
    </row>
    <row r="14" spans="1:9">
      <c r="B14" s="116"/>
      <c r="C14" s="122"/>
      <c r="D14" s="122"/>
      <c r="E14" s="122"/>
      <c r="F14" s="122"/>
      <c r="G14" s="122"/>
      <c r="H14" s="122"/>
      <c r="I14" s="113"/>
    </row>
    <row r="15" spans="1:9">
      <c r="B15" s="123"/>
      <c r="C15" s="124"/>
      <c r="D15" s="124"/>
      <c r="E15" s="124"/>
      <c r="F15" s="124"/>
      <c r="G15" s="124"/>
      <c r="H15" s="124"/>
    </row>
    <row r="16" spans="1:9">
      <c r="B16" s="123"/>
      <c r="C16" s="124"/>
      <c r="D16" s="124"/>
      <c r="E16" s="124"/>
      <c r="F16" s="124"/>
      <c r="G16" s="124"/>
      <c r="H16" s="124"/>
    </row>
    <row r="17" spans="2:8">
      <c r="B17" s="123"/>
      <c r="C17" s="124"/>
      <c r="D17" s="124"/>
      <c r="E17" s="124"/>
      <c r="F17" s="124"/>
      <c r="G17" s="124"/>
      <c r="H17" s="124"/>
    </row>
    <row r="18" spans="2:8" ht="14.4">
      <c r="B18" s="125"/>
      <c r="C18" s="124"/>
      <c r="D18" s="124"/>
      <c r="E18" s="124"/>
      <c r="F18" s="124"/>
      <c r="G18" s="124"/>
      <c r="H18" s="124"/>
    </row>
    <row r="19" spans="2:8" ht="14.4">
      <c r="B19" s="125"/>
      <c r="C19" s="124"/>
      <c r="D19" s="124"/>
      <c r="E19" s="124"/>
      <c r="F19" s="124"/>
      <c r="G19" s="124"/>
      <c r="H19" s="124"/>
    </row>
    <row r="20" spans="2:8" ht="14.4">
      <c r="B20" s="125"/>
      <c r="C20" s="124"/>
      <c r="D20" s="124"/>
      <c r="E20" s="124"/>
      <c r="F20" s="124"/>
      <c r="G20" s="124"/>
      <c r="H20" s="124"/>
    </row>
  </sheetData>
  <pageMargins left="0.7" right="0.7" top="0.75" bottom="0.75" header="0.51180555555555496" footer="0.51180555555555496"/>
  <pageSetup paperSize="9" scale="7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nici</vt:lpstr>
      <vt:lpstr>ocena jakości</vt:lpstr>
      <vt:lpstr>nici!Obszar_wydruku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Figlewicz</dc:creator>
  <dc:description/>
  <cp:lastModifiedBy>a.habieda</cp:lastModifiedBy>
  <cp:revision>123</cp:revision>
  <cp:lastPrinted>2023-05-19T09:39:40Z</cp:lastPrinted>
  <dcterms:created xsi:type="dcterms:W3CDTF">2004-08-01T18:21:32Z</dcterms:created>
  <dcterms:modified xsi:type="dcterms:W3CDTF">2023-05-25T11:35:30Z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