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reczycki.andrzej\Documents\2019 - przetargi\51. LEKI 46 zadń\Protokół\"/>
    </mc:Choice>
  </mc:AlternateContent>
  <bookViews>
    <workbookView xWindow="0" yWindow="0" windowWidth="28800" windowHeight="12435"/>
  </bookViews>
  <sheets>
    <sheet name="LISTA" sheetId="1" r:id="rId1"/>
    <sheet name="1. LEK" sheetId="2" r:id="rId2"/>
    <sheet name="2. EGIS" sheetId="3" r:id="rId3"/>
    <sheet name="3. AMGEN" sheetId="4" r:id="rId4"/>
    <sheet name="4. SALUS" sheetId="5" r:id="rId5"/>
    <sheet name="5. PROFARM" sheetId="6" r:id="rId6"/>
    <sheet name="6. URTICA" sheetId="8" r:id="rId7"/>
    <sheet name="7. KOMTUR" sheetId="9" r:id="rId8"/>
    <sheet name="8. BIALMED" sheetId="10" r:id="rId9"/>
    <sheet name="9. IMED" sheetId="11" r:id="rId10"/>
    <sheet name="10. NEUCA" sheetId="12" r:id="rId11"/>
    <sheet name="11. OPTIFARMA" sheetId="13" r:id="rId12"/>
    <sheet name="12. FRESENIUS" sheetId="14" r:id="rId13"/>
    <sheet name="13. STORKPHARM" sheetId="15" r:id="rId14"/>
    <sheet name="14. ROCHE" sheetId="16" r:id="rId15"/>
    <sheet name="15. ASTELLAS" sheetId="17" r:id="rId16"/>
    <sheet name="16. PFIZER" sheetId="18" r:id="rId17"/>
    <sheet name="17. ASPEN" sheetId="19" r:id="rId18"/>
    <sheet name="18. AESCULAP" sheetId="20" r:id="rId19"/>
    <sheet name="19. BAXTER" sheetId="21" r:id="rId20"/>
    <sheet name="20. ASTRAZENECA" sheetId="22" r:id="rId21"/>
  </sheets>
  <definedNames>
    <definedName name="_xlnm.Print_Area" localSheetId="0">LISTA!$A$1:$Y$62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6" l="1"/>
  <c r="L14" i="6" s="1"/>
  <c r="K14" i="6" s="1"/>
  <c r="I14" i="6"/>
  <c r="J13" i="6"/>
  <c r="L13" i="6" s="1"/>
  <c r="K13" i="6" s="1"/>
  <c r="I13" i="6"/>
  <c r="J12" i="6"/>
  <c r="L12" i="6" s="1"/>
  <c r="K12" i="6" s="1"/>
  <c r="I12" i="6"/>
  <c r="J11" i="6"/>
  <c r="L11" i="6" s="1"/>
  <c r="K11" i="6" s="1"/>
  <c r="I11" i="6"/>
  <c r="J12" i="11"/>
  <c r="L12" i="11" s="1"/>
  <c r="K12" i="11" s="1"/>
  <c r="I12" i="11"/>
  <c r="J11" i="11"/>
  <c r="L11" i="11" s="1"/>
  <c r="K11" i="11" s="1"/>
  <c r="I11" i="11"/>
  <c r="J13" i="19" l="1"/>
  <c r="L13" i="19" s="1"/>
  <c r="I13" i="19"/>
  <c r="J8" i="2"/>
  <c r="L8" i="2" s="1"/>
  <c r="I8" i="2"/>
  <c r="J7" i="2"/>
  <c r="L7" i="2" s="1"/>
  <c r="I7" i="2"/>
  <c r="K13" i="19" l="1"/>
  <c r="K8" i="2"/>
  <c r="K7" i="2"/>
  <c r="J12" i="21" l="1"/>
  <c r="L12" i="21" s="1"/>
  <c r="I12" i="21"/>
  <c r="J11" i="21"/>
  <c r="L11" i="21" s="1"/>
  <c r="I11" i="21"/>
  <c r="K11" i="21" l="1"/>
  <c r="K12" i="21"/>
  <c r="J27" i="20"/>
  <c r="I27" i="20"/>
  <c r="J19" i="20"/>
  <c r="I19" i="20"/>
  <c r="J12" i="16"/>
  <c r="L12" i="16" s="1"/>
  <c r="K12" i="16" s="1"/>
  <c r="I12" i="16"/>
  <c r="J11" i="16"/>
  <c r="L11" i="16" s="1"/>
  <c r="K11" i="16" s="1"/>
  <c r="I11" i="16"/>
  <c r="L11" i="13"/>
  <c r="K11" i="13"/>
  <c r="J11" i="13"/>
  <c r="I11" i="13"/>
  <c r="J57" i="18"/>
  <c r="K57" i="18" s="1"/>
  <c r="L57" i="18" s="1"/>
  <c r="I57" i="18"/>
  <c r="J50" i="18"/>
  <c r="K50" i="18" s="1"/>
  <c r="L50" i="18" s="1"/>
  <c r="I50" i="18"/>
  <c r="J30" i="14"/>
  <c r="I30" i="14"/>
  <c r="J28" i="14"/>
  <c r="I28" i="14"/>
  <c r="J22" i="14"/>
  <c r="I22" i="14"/>
  <c r="J19" i="14"/>
  <c r="I19" i="14"/>
  <c r="J16" i="14"/>
  <c r="I16" i="14"/>
  <c r="J12" i="14"/>
  <c r="I12" i="14"/>
  <c r="J52" i="9"/>
  <c r="I52" i="9"/>
  <c r="L52" i="9" s="1"/>
  <c r="K52" i="9" s="1"/>
  <c r="J48" i="4"/>
  <c r="J41" i="4"/>
  <c r="J39" i="4"/>
  <c r="J49" i="3"/>
  <c r="I49" i="3"/>
  <c r="J48" i="3"/>
  <c r="I48" i="3"/>
  <c r="J47" i="3"/>
  <c r="I47" i="3"/>
  <c r="J46" i="3"/>
  <c r="I46" i="3"/>
  <c r="J45" i="3"/>
  <c r="I45" i="3"/>
  <c r="J44" i="3"/>
  <c r="I44" i="3"/>
  <c r="J43" i="3"/>
  <c r="I43" i="3"/>
  <c r="J42" i="3"/>
  <c r="I42" i="3"/>
  <c r="J41" i="3"/>
  <c r="I41" i="3"/>
  <c r="J40" i="3"/>
  <c r="I40" i="3"/>
  <c r="J39" i="3"/>
  <c r="I39" i="3"/>
  <c r="J38" i="3"/>
  <c r="I38" i="3"/>
  <c r="J37" i="3"/>
  <c r="I37" i="3"/>
  <c r="J36" i="3"/>
  <c r="I36" i="3"/>
  <c r="J35" i="3"/>
  <c r="I35" i="3"/>
  <c r="J26" i="3"/>
  <c r="I26" i="3"/>
  <c r="K19" i="20" l="1"/>
  <c r="L19" i="20" s="1"/>
  <c r="K27" i="20"/>
  <c r="L27" i="20" s="1"/>
  <c r="K12" i="14"/>
  <c r="L12" i="14" s="1"/>
  <c r="K16" i="14"/>
  <c r="L16" i="14" s="1"/>
  <c r="K19" i="14"/>
  <c r="L19" i="14" s="1"/>
  <c r="K22" i="14"/>
  <c r="L22" i="14" s="1"/>
  <c r="K28" i="14"/>
  <c r="L28" i="14" s="1"/>
  <c r="K30" i="14"/>
  <c r="L30" i="14" s="1"/>
  <c r="L38" i="3"/>
  <c r="L40" i="3"/>
  <c r="L46" i="3"/>
  <c r="L48" i="3"/>
  <c r="L39" i="3"/>
  <c r="L47" i="3"/>
  <c r="K26" i="3"/>
  <c r="L26" i="3" s="1"/>
  <c r="K35" i="3"/>
  <c r="L35" i="3" s="1"/>
  <c r="K36" i="3"/>
  <c r="L36" i="3" s="1"/>
  <c r="K37" i="3"/>
  <c r="L37" i="3" s="1"/>
  <c r="K38" i="3"/>
  <c r="K39" i="3"/>
  <c r="K40" i="3"/>
  <c r="K41" i="3"/>
  <c r="L41" i="3" s="1"/>
  <c r="K42" i="3"/>
  <c r="L42" i="3" s="1"/>
  <c r="K43" i="3"/>
  <c r="L43" i="3" s="1"/>
  <c r="K44" i="3"/>
  <c r="L44" i="3" s="1"/>
  <c r="K45" i="3"/>
  <c r="L45" i="3" s="1"/>
  <c r="K46" i="3"/>
  <c r="K47" i="3"/>
  <c r="K48" i="3"/>
  <c r="K49" i="3"/>
  <c r="L49" i="3" s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9" i="1"/>
</calcChain>
</file>

<file path=xl/sharedStrings.xml><?xml version="1.0" encoding="utf-8"?>
<sst xmlns="http://schemas.openxmlformats.org/spreadsheetml/2006/main" count="1981" uniqueCount="307">
  <si>
    <t>Lp.</t>
  </si>
  <si>
    <t>Nazwa miedzynarodowa  substancj czynnej, skład lub zastosowanie</t>
  </si>
  <si>
    <t>Postać farmaceutyczna, dawka, wymiary</t>
  </si>
  <si>
    <t>LEK S.A. 95-010 STRYKÓW UL.PODLIPIE 16</t>
  </si>
  <si>
    <t>Egis Polska Dystrybucja Sp. z o.o. Ul. Komitetu Obrony Robotników 45 D 02-146 Warszawa</t>
  </si>
  <si>
    <t>Amgen SP. z o.o. z siedzibą w Warszawie ul. Puławska 145, 02-715 Warszawa</t>
  </si>
  <si>
    <t>SALUS INTERNATIONAL SP. Z O.O. UL. PUŁASKIEGO 9 40-273 KATOWICE</t>
  </si>
  <si>
    <t>PROFARM PS SP. Z O.O. UL. SŁONECZNA 96, 05-500 STARA IWICZNA</t>
  </si>
  <si>
    <t>Konsorcjum: URTICA SP. Z O.O. UL. KRZEMIENIECKA 120 54-613 WROCŁAW; PGF S.A. ul. Zbąszyńska 3, 91-342 Łódź</t>
  </si>
  <si>
    <t>KOMTUR POLSKA SP. Z O.O. UL. PLAC FARMACJI 1, 02-699 WARSZAWA</t>
  </si>
  <si>
    <t>BIALMED SP. Z O.O. UL. KAZIMIERZOWSKA 46/48 LOK. 35, 02-546 WARSZAWA</t>
  </si>
  <si>
    <t>IMED POLAND SP. Z O.O. UL. PUŁAWSKA 314, 02-819 WARSZAWA</t>
  </si>
  <si>
    <t>NEUCA SPÓŁKA AKCYJNA 87-100 Toruń, ul. Szosa Bydgoska 58</t>
  </si>
  <si>
    <t>OPTIFARMA Sp. z o.o. Sp. Komandytowa ul. Sokołowska 14, 05-806 Sokołów</t>
  </si>
  <si>
    <t>FRESENIUS KABI POLSKA SP. Z O.O. ALEJE JEROZOLIMSKIE 134 02-305 WARSZAWA</t>
  </si>
  <si>
    <t>STORKPHARM SP. Z O.O. UL. PARTYZANTÓW 8/10 LOK.20, 42-200 CZĘSTOCHOWA</t>
  </si>
  <si>
    <t>ROCHE POLSKA SP. Z O.O. UL.DOMANIEWSKA 39B, 02-672 WARSZAWA</t>
  </si>
  <si>
    <t>ASTELLAS PHARMA SP. Z O. O. 02-823 WARSZAWA, UL. OSMAŃSKA 14</t>
  </si>
  <si>
    <t>PFIZER TRADING POLSKA SP. Z O.O. UL. ŻWIRKI I WIGURY 16B, 02-092 WARSZAWA</t>
  </si>
  <si>
    <t xml:space="preserve">ASPEN PHARMA IRELAND LIMITED, One George’s Quay Plaza Dublin 2, Irlandia </t>
  </si>
  <si>
    <t>AESCULAP CHIFA SP. Z O.O. UL. TYSIĄCLECIA 14, 64-300 NOWY TOMYŚL</t>
  </si>
  <si>
    <t>BAXTER POLSKA SP. Z O.O. UL. KRUCZKOWSKIEGO 8, 00-380 WARSZAWA</t>
  </si>
  <si>
    <t>ASTRAZENECA AB, 151 85 SÖDERTÄLJE, SWEDEN SÖDERTÄLJE</t>
  </si>
  <si>
    <t>Wartość szacunkowa +VAT</t>
  </si>
  <si>
    <t>MIN</t>
  </si>
  <si>
    <t>ADRENALINUM</t>
  </si>
  <si>
    <t>amp.1 mg</t>
  </si>
  <si>
    <t xml:space="preserve">AQUA  PRO  INJECTIONE </t>
  </si>
  <si>
    <t>op. 0.5 l bez PCV z podwój. sterylnym portem i  gumowym  korkiem</t>
  </si>
  <si>
    <t>BUPIVACAINI  HYDROCHLORIDUM 0.5% roztwór
hiperbaryczny</t>
  </si>
  <si>
    <t>amp.20 mg/ 4 ml</t>
  </si>
  <si>
    <t>BUPIVACAINI HYDROCHLORIDUM 0.5% + ADRENALINUM</t>
  </si>
  <si>
    <t>fiol. 20 ml</t>
  </si>
  <si>
    <t>BUPIVACAINUM HYDROCHLORIDUM 0.5 %</t>
  </si>
  <si>
    <t>fiol.20ml</t>
  </si>
  <si>
    <t>CLINDAMYCINUM</t>
  </si>
  <si>
    <t>amp. 600 mg</t>
  </si>
  <si>
    <t>DEXAMETHASONUM</t>
  </si>
  <si>
    <t>tab.8 mg</t>
  </si>
  <si>
    <t>DOXEPINUM</t>
  </si>
  <si>
    <t>kaps.twarde 10 mg</t>
  </si>
  <si>
    <t xml:space="preserve">EMULSJA TŁUSCZOWA 20 % ZAWIERAJĄCA M.IN.OMEGA 3 KWASY TŁUSZCZOWE </t>
  </si>
  <si>
    <t>op 500 ml</t>
  </si>
  <si>
    <t>EPTACOGUM ALFA (ACTIVATED)</t>
  </si>
  <si>
    <t>fiol. 1 mg</t>
  </si>
  <si>
    <t xml:space="preserve">ETHYLIS CHLORIDUM </t>
  </si>
  <si>
    <t>aerozol.70 g</t>
  </si>
  <si>
    <t>GLUCOSUM 5 %*</t>
  </si>
  <si>
    <t xml:space="preserve">op. 250 ml  bez PCV z podwójnym sterylnym portem, opakowanie kompatybilne  z systemem gwarantującym bezkontaktową możliwość przygotowywania leków cytostatycznych - wymagana jest możliwość transferu leku bez użycia igłypoprzez podłączenie strzykawki w sposób gwarantujący bezpieczne bezigłowe połączenie typu luer-lock. </t>
  </si>
  <si>
    <t>HEPARINUM  NATRICUM</t>
  </si>
  <si>
    <t>fiol.25000 j.m.</t>
  </si>
  <si>
    <t>KETAMINUM</t>
  </si>
  <si>
    <t>fiol.200 mg /20 ml</t>
  </si>
  <si>
    <t>LEVOFLOXACINUM</t>
  </si>
  <si>
    <t xml:space="preserve">tabl.powl .250mg      </t>
  </si>
  <si>
    <t>LEVOMEPROMAZINUM</t>
  </si>
  <si>
    <t>amp. 25 mg</t>
  </si>
  <si>
    <t>LIDOCAINI HYDROCHLORIDUM 2%</t>
  </si>
  <si>
    <t>amp 10 ml</t>
  </si>
  <si>
    <t xml:space="preserve">LIDOCAINI HYDROCHLORIDUM 2%       </t>
  </si>
  <si>
    <t xml:space="preserve">amp.2ml        </t>
  </si>
  <si>
    <t>METOPROLOLI TARTRAS</t>
  </si>
  <si>
    <t>amp. 5 mg</t>
  </si>
  <si>
    <t>NATRII CHLORIDUM + KALII CHLORIDUM + CALCII CHLORIDUM+ SODU MLECZAN</t>
  </si>
  <si>
    <t xml:space="preserve">op. 0.5 l </t>
  </si>
  <si>
    <t>NORADRENALINUM</t>
  </si>
  <si>
    <t>amp.4 mg</t>
  </si>
  <si>
    <t>OXYCODONI HYDROCHLORIDUM</t>
  </si>
  <si>
    <t>tabl. o przedłużonym uwalnianiu 5 mg</t>
  </si>
  <si>
    <t>PREGABALINUM</t>
  </si>
  <si>
    <t>kapsułki twarde 75 mg</t>
  </si>
  <si>
    <t>PROTHROMBINUM MULTIPLEX HUMANUM (Zespół
osoczowych czynników krzepnięcia grupy protrombiny o aktywności 500-600 j.zawierający czynnik II, VII, IX, X )</t>
  </si>
  <si>
    <t>fiolka 500 j.m.lub 600 j.m.</t>
  </si>
  <si>
    <t>ACIDUM ZOLEDRONICUM*</t>
  </si>
  <si>
    <t>fiol. 4 mg</t>
  </si>
  <si>
    <t>BEVACIZUMAB*</t>
  </si>
  <si>
    <t>mg ,fiolki dostawa będzie się odbywać we fiol. 100mg i 400 mg</t>
  </si>
  <si>
    <t>CABOZANTINIBUM*</t>
  </si>
  <si>
    <t>tabl.powl. 20 mg lub tabl.powl. 40 mg lub tabl.powl. 60 mg</t>
  </si>
  <si>
    <t>DABRAFENIBUM*</t>
  </si>
  <si>
    <t>mg, kapsułki twarde dostawa będzie się odbywać w dawkach 50 mg i 75 mg</t>
  </si>
  <si>
    <t>DARBEPOETINUM  ALFA*</t>
  </si>
  <si>
    <t>półautomatyczny wstrzykiwacz SURECLICK 1ML(500µg/ML)</t>
  </si>
  <si>
    <t>ENZALUTAMIDUM*</t>
  </si>
  <si>
    <t>kaps.miękka 40 mg</t>
  </si>
  <si>
    <t>FILGRASTIMUM*</t>
  </si>
  <si>
    <t>IMATINIBUM  STOSOWANY W GIST*</t>
  </si>
  <si>
    <t>LANREOTIDUM*</t>
  </si>
  <si>
    <t>LOMUSTINUM*</t>
  </si>
  <si>
    <t>NIVOLUMABUM *</t>
  </si>
  <si>
    <t>FILTR DO PODANIA LEKU  *</t>
  </si>
  <si>
    <t>PAZOPANIB*</t>
  </si>
  <si>
    <t>PEGFILGRASTIM*</t>
  </si>
  <si>
    <t>RITUXIMAB*</t>
  </si>
  <si>
    <t>SUNITINIB*</t>
  </si>
  <si>
    <t>TOPOTECAN *</t>
  </si>
  <si>
    <t>TRABECTEDIN*</t>
  </si>
  <si>
    <t>TRAMETINIBUM*</t>
  </si>
  <si>
    <t>TRASTUZUMABUM*</t>
  </si>
  <si>
    <t>DURVALUMAB*</t>
  </si>
  <si>
    <t>RIBOCICLIB*</t>
  </si>
  <si>
    <t>PALBOCICLIBUM*</t>
  </si>
  <si>
    <t>ampstrz.30 mln j.m./0,5 ml</t>
  </si>
  <si>
    <t>mg ,tabletki powlekane dostawa będzie się odbywać w dawkach 100 mg i 400 mg</t>
  </si>
  <si>
    <t>amp.strz.120mg</t>
  </si>
  <si>
    <t>caps. 40 mg</t>
  </si>
  <si>
    <t>mg ,fiolki dostawa będzie się odbywać we fiol. 40mg i 100 mg</t>
  </si>
  <si>
    <t>szt.</t>
  </si>
  <si>
    <t>mg, tabletki powlekane dostawa będzie się odbywać w dawkach 200 mg i 400 mg</t>
  </si>
  <si>
    <t>amp.strz. 6 mg/0,6 ml</t>
  </si>
  <si>
    <t>mg ,fiolki dostawa będzie się odbywać we fiol. 100mg i 500 mg</t>
  </si>
  <si>
    <t>kaps. twarda 50 mg</t>
  </si>
  <si>
    <t>fiol.4mg</t>
  </si>
  <si>
    <t>mg ,fiolki dostawa będzie się odbywać we fiol. 0,25 mg i 1 mg</t>
  </si>
  <si>
    <t>mg, tabl.powl.</t>
  </si>
  <si>
    <t>fiol. 600mg</t>
  </si>
  <si>
    <t>mg ,fiolki dostawa będzie się odbywać we fiol. 500 mg i 120 mg</t>
  </si>
  <si>
    <t>tabl.powl.200 mg</t>
  </si>
  <si>
    <t>kaps.twarde. 75 mg lub kaps.twarde.100 mg lub kaps.twarde. 125 mg</t>
  </si>
  <si>
    <t>INFORMACJA Z OTWARCIA OFERT - 07.10.2019</t>
  </si>
  <si>
    <t>nr postępowania: ZP/PN/51/19/LA/AJ</t>
  </si>
  <si>
    <t>Wykonawca w terminie 3 dni od dnia zamieszczenia na stronie internetowej informacji, o której mowa w art. 86 ust. 3 ustawy (informacja z otwarcia ofert), przekaże zamawiającemu oświadczenie o przynależności lub braku przynależności do tej samej grupy kapitałowej, o której mowa w art. 24 ust. 1 pkt 23 ustawy. Wraz ze złożeniem oświadczenia, wykonawca może przedstawić dowody, że powiązania z innym wykonawcą nie prowadzą do zakłócenia konkurencji w postępowaniu o udzielenie zamówienia.</t>
  </si>
  <si>
    <t>Załącznik nr 1  do SIWZ - Arkusz asortymentowo - cenowy</t>
  </si>
  <si>
    <t>ZP/PN/51/19/LA/AJ</t>
  </si>
  <si>
    <t>Uwaga brak porządku alfabetycznego</t>
  </si>
  <si>
    <t>Dla zadań oznaczonych symbolem * znajdują się dodatkowe wymagania w SIWZ</t>
  </si>
  <si>
    <t>Nazwa handlowa oferowanego produktu/artykułu</t>
  </si>
  <si>
    <t>Ilość w opakowaniu</t>
  </si>
  <si>
    <t>wielkość
zamówienia- ilość opakowań ZAMAWIANY CH</t>
  </si>
  <si>
    <t>Cena jedn. netto w zł</t>
  </si>
  <si>
    <t>Stawka VAT%</t>
  </si>
  <si>
    <t>cena jedn brutto</t>
  </si>
  <si>
    <t>Wartość ogółem netto  w złotych 6x7</t>
  </si>
  <si>
    <t>Kwota VAT w zł</t>
  </si>
  <si>
    <t>Wartość ogółem brutto w złotych (10+11)</t>
  </si>
  <si>
    <t>Wielkość oferowanego opakowania / dawka preparatu/postać farmaceutyczna</t>
  </si>
  <si>
    <t>Tisercin</t>
  </si>
  <si>
    <t>amp. 25 mginj. 25 mg/1 ml x 10 amp.</t>
  </si>
  <si>
    <t>Osporil</t>
  </si>
  <si>
    <t>fiol. 4 mg/100 ml x 1 fiolka</t>
  </si>
  <si>
    <t>Blitzima</t>
  </si>
  <si>
    <t>2 x 100 mg lub 1 x 500 mg</t>
  </si>
  <si>
    <t xml:space="preserve">fiolki 2x100 mg i 500 mg  koncentrat do sporządzania roztworu do infuzji </t>
  </si>
  <si>
    <t>Aranesp</t>
  </si>
  <si>
    <t>Neupogen</t>
  </si>
  <si>
    <t>Neulasta</t>
  </si>
  <si>
    <t>LI</t>
  </si>
  <si>
    <t>Yondelis</t>
  </si>
  <si>
    <t xml:space="preserve">1 op. zawiera 1 fiol. x 1 mg lub 0,25 mg (wycena za 1 mg preparatu), proszek do sporządzania koncentratu roztworu do infuzji </t>
  </si>
  <si>
    <t>Octaplex 500 j.m.</t>
  </si>
  <si>
    <t>1 fiol. x 20 ml / 500 j.m. / proszek i rozpuszczalnik do sporządzania roztworu do wstrzykiwań</t>
  </si>
  <si>
    <t>**BELUSTINE 40 mg x 10 kaps.</t>
  </si>
  <si>
    <t>10 caps. / 40mg x 10 caps. / kapsułki</t>
  </si>
  <si>
    <t xml:space="preserve">**Lek dostarczany w ramach importu docelowego, realizacja zamówień wyłącznie na podstawie zapotrzebowań  dostarczonych przez </t>
  </si>
  <si>
    <t>Zamawiającego oraz potwierdzonych przez Ministerstwo Zdrowia!!!!!</t>
  </si>
  <si>
    <t>ADRENALINA WZF INJ. 1MG/1ML * 10 AMP.</t>
  </si>
  <si>
    <t>BUPIVACAINE WZF SPINAL 0,5% HEAVY 4ML*5</t>
  </si>
  <si>
    <t>BUPIVACAINUM H/CH 0,5% 20ML * 5 FIOL.</t>
  </si>
  <si>
    <t>NOVOSEVEN 1MG (50 KJM)*1 FIOL+1 AMP.ST</t>
  </si>
  <si>
    <t>HEPARINUM 25000J.M./5ML *10AMP./POLFA WA</t>
  </si>
  <si>
    <t>LEVOFLOXACIN GENOPTIM 250MG*10 TABL.POWL</t>
  </si>
  <si>
    <t>LIGNOCAINUM H/CH 2% 0,04G/ 2ML * 10 AMP.</t>
  </si>
  <si>
    <t>METOCARD 1MG/ML*5 AMP.5ML</t>
  </si>
  <si>
    <t>LEVONOR INJ.4MG/4ML * 5 AMP.       A  LZ</t>
  </si>
  <si>
    <t>EGZYSTA   75MG*56 KAPS.TWARD.</t>
  </si>
  <si>
    <t>ZOMIKOS KONC.D/SPORZ.RO.4MG/5ML * 1 FIOL</t>
  </si>
  <si>
    <t>CABOMETYX 20MG*30 TABL.POWL. Lub CABOMETYX 40MG*30 TABL.POWL. Lub CABOMETYX 60MG*30 TABL.POWL.</t>
  </si>
  <si>
    <t>SOMATULINE AUTOGEL 120MG * 1 AMP.STRZ.</t>
  </si>
  <si>
    <t>Woda do wstrzykiwań Fresenius</t>
  </si>
  <si>
    <t>KabiClear/ 500 ml/ rozpuszczalnik do sporządzania leków parenteralnych</t>
  </si>
  <si>
    <t>Clindamycin Kabi</t>
  </si>
  <si>
    <t>5 ampułek/ 600 mg /  4 ml/ 150 mg/ml/ roztwór do wstrzykiwań</t>
  </si>
  <si>
    <t>SMOFlipid</t>
  </si>
  <si>
    <t>butelka szklana/ 500 ml/ 200 mg/ml/ emulsja do infuzji</t>
  </si>
  <si>
    <t>Glucosum 5 % Fresenius</t>
  </si>
  <si>
    <t>worek FreeFlex +/ 250 ml/ 50 mg/ml/ roztwór do infuzji</t>
  </si>
  <si>
    <t>Lidocaine 2% Fresenius Kabi</t>
  </si>
  <si>
    <t>10 ampułek/ 5 ml/ 20 mg/mL/ roztwór do wstrzykiwań</t>
  </si>
  <si>
    <t>Płyn Ringera z mleczanami Fresenius</t>
  </si>
  <si>
    <t>KabiClear/ 500 ml/ produkt złożony/ roztwór do infuzji</t>
  </si>
  <si>
    <t>Nazwa handlowa oferowanego produktu/ artykułu</t>
  </si>
  <si>
    <t>Sutent</t>
  </si>
  <si>
    <t>28 kaps.tward/ 50mg/ kapsułki twarde</t>
  </si>
  <si>
    <t>Ibrance</t>
  </si>
  <si>
    <t>kaps.tward./ 75 mg;100mg;125mg/ kapsułki twarde</t>
  </si>
  <si>
    <t>IMFINZI 120MG*1 FIOL. 2,4ML, IMFINZI 500MG*1 FIOL. 10ML</t>
  </si>
  <si>
    <t>6.</t>
  </si>
  <si>
    <t>7.</t>
  </si>
  <si>
    <t>8.</t>
  </si>
  <si>
    <t>9.</t>
  </si>
  <si>
    <t>10.</t>
  </si>
  <si>
    <t>11.</t>
  </si>
  <si>
    <t>12.</t>
  </si>
  <si>
    <t>13.</t>
  </si>
  <si>
    <t>Adrenalina WZF 0,1%</t>
  </si>
  <si>
    <t>1mg/ml;1ml,rozt.d/wst.,10 amp</t>
  </si>
  <si>
    <t xml:space="preserve"> -</t>
  </si>
  <si>
    <t>Bupivacaine WZF Spinal 0,5% Heavy</t>
  </si>
  <si>
    <t>4ml,roz.d/wst,5amp</t>
  </si>
  <si>
    <t xml:space="preserve">Bupivacainum hydrochloricum WZF 0.5% </t>
  </si>
  <si>
    <t>5mg/ml;20ml,inj.,5f</t>
  </si>
  <si>
    <t>Dexamethasone Krka</t>
  </si>
  <si>
    <t>8 mg, tabl., 20 szt</t>
  </si>
  <si>
    <t>Doxepin Teva</t>
  </si>
  <si>
    <t>10 mg ,kaps.twarde, 30 szt,bl(3x10)</t>
  </si>
  <si>
    <t xml:space="preserve">NovoSeven </t>
  </si>
  <si>
    <t>1mg(50Kjm),inj,1f.prosz+1amp-st.rozp+akc</t>
  </si>
  <si>
    <t>Aethylum chloratum Filofarm</t>
  </si>
  <si>
    <t xml:space="preserve"> aer, 70 g</t>
  </si>
  <si>
    <t>Heparinum WZF</t>
  </si>
  <si>
    <t>5000 IU/ml;5 ml,roz.d/wstrz.,10 fiol</t>
  </si>
  <si>
    <t>Ketalar 10</t>
  </si>
  <si>
    <t>(Ketanest 10),10mg/ml;20ml,r.d/wst,5fiol</t>
  </si>
  <si>
    <t>Lignocainum hydrochloricum WZF 2%</t>
  </si>
  <si>
    <t>2ml,rozt.d/wstrz,10amp</t>
  </si>
  <si>
    <t>Metocard</t>
  </si>
  <si>
    <t xml:space="preserve"> 1 mg/ml; 5ml, roztw.do wstrz., 5 amp</t>
  </si>
  <si>
    <t>Levonor</t>
  </si>
  <si>
    <t>1 mg/ml; 4ml, roztw.do infuz., 5 amp</t>
  </si>
  <si>
    <t>Egzysta</t>
  </si>
  <si>
    <t xml:space="preserve"> 75 mg, kaps.twarde, 56 szt</t>
  </si>
  <si>
    <t>Zomikos</t>
  </si>
  <si>
    <t>4 mg/5 ml,konc.d/sp.roztw.d/inf., 1 fiol</t>
  </si>
  <si>
    <t>Cabometyx</t>
  </si>
  <si>
    <t>20 mg tabl.powl., 30 szt,            40mg tabl.powl.,   30 szt,                     60 mg tabl.powl., 30 szt</t>
  </si>
  <si>
    <t>Tafinlar</t>
  </si>
  <si>
    <t>50 mg kaps.twarde, 28 szt,                  50 mg kaps.twarde,120 szt;                      75 mg kaps.twarde, 28 szt,                 75 mg kaps.twarde,120 szt</t>
  </si>
  <si>
    <t xml:space="preserve">Tevagrastin, </t>
  </si>
  <si>
    <t>30mln j./0,5ml,rozt.d/wst/inf,1 amp-strz.</t>
  </si>
  <si>
    <t>Glivec</t>
  </si>
  <si>
    <t>100 mg tabl.powl.,120 szt ; 400mg tabl.powl., 90 szt</t>
  </si>
  <si>
    <t>Somatuline Autogel</t>
  </si>
  <si>
    <t>120mg/dawkę;0,5ml,inj,1amp-strz</t>
  </si>
  <si>
    <t>Opdivo</t>
  </si>
  <si>
    <t>10 mg/ml; 4ml,konc.d/sp.roztw.d/inf.,1fiol,;     10 mg/ml;10ml,konc.d/sp.roztw.d/inf.,1fiol</t>
  </si>
  <si>
    <t>Intrapur Lipid</t>
  </si>
  <si>
    <t>filtr do infuzji (1,2),1szt,</t>
  </si>
  <si>
    <t>Votrient</t>
  </si>
  <si>
    <t xml:space="preserve"> 200 mg tabl.powl., 30 szt,               200 mg tabl.powl., 90 szt.;                      400 mg tabl.powl., 30 szt,                   400 mg tabl.powl., 60 szt</t>
  </si>
  <si>
    <t>Pelmeg</t>
  </si>
  <si>
    <t>6mg/0,6ml,rozt.d/wst,1amp.-strz.,osł.zab.ig+wac</t>
  </si>
  <si>
    <t>Topotecanum Accord</t>
  </si>
  <si>
    <t>1mg/ml;4ml, konc.r.d/inf,1fiol</t>
  </si>
  <si>
    <t>Mekinist</t>
  </si>
  <si>
    <t>0,5 mg tabl.powl., 30 szt ;                    2mg tabl.powl.,      30 szt</t>
  </si>
  <si>
    <t>Kisqali</t>
  </si>
  <si>
    <t>200 mg, tabl.powl., 63 szt</t>
  </si>
  <si>
    <t xml:space="preserve">Yondelis </t>
  </si>
  <si>
    <t>1 mg</t>
  </si>
  <si>
    <t xml:space="preserve">1 fiolka x 1mg; 1 fiolka x 0,25 mg </t>
  </si>
  <si>
    <t>Sokołów, 04.10.2019</t>
  </si>
  <si>
    <t>Avastin</t>
  </si>
  <si>
    <t xml:space="preserve">1 fiolka/ 100mg/4ml, 400mg/16ml/ koncentrat do sporządzania roztworu do infuzji </t>
  </si>
  <si>
    <t xml:space="preserve">Herceptin </t>
  </si>
  <si>
    <t>1 fiolka/ 600mg/5ml / roztwór do wstrzykiwań w fiolce</t>
  </si>
  <si>
    <t>numer katalogowy</t>
  </si>
  <si>
    <t>Lipidem</t>
  </si>
  <si>
    <t>10 szt. a 500 ml/op. 200 mg/ml         emulsja do infuzji</t>
  </si>
  <si>
    <t>Lignocain 2%</t>
  </si>
  <si>
    <t>20 szt. a 10 ml/op.    20 mg/ml           roztwór do wstrzykiwań</t>
  </si>
  <si>
    <t xml:space="preserve">Xtandi </t>
  </si>
  <si>
    <t>Xtandi 40 mg x 112 kaps</t>
  </si>
  <si>
    <t>Aqua pro injectione Baxter *</t>
  </si>
  <si>
    <t>20 x worek 500 ml / rozpuszczalnik do sporządzania leków parenteralnych</t>
  </si>
  <si>
    <t>Ringer Lactate</t>
  </si>
  <si>
    <t>20 x worek 500 ml / roztwór do infuzji</t>
  </si>
  <si>
    <t>* zgodnie z dopuszczeniem Zamawiającego z dnia 17.09.2019 r. (odpowiedź na pytanie nr 3)</t>
  </si>
  <si>
    <t>ZARZIO</t>
  </si>
  <si>
    <t>ampstrz. 30 mln j.m./0,5 ml X5</t>
  </si>
  <si>
    <t>ZIEXTENZO</t>
  </si>
  <si>
    <t>amp.strz. 6 mg/0,6 ml x1</t>
  </si>
  <si>
    <t>MARCAINE SP.HEAVY 5MG/ML 5x4ML</t>
  </si>
  <si>
    <t>Belustine 40 mg x 10 kaps. Producent Intermed</t>
  </si>
  <si>
    <t xml:space="preserve"> 40 mg x 10 kaps.</t>
  </si>
  <si>
    <t>Beriplex P/N 500</t>
  </si>
  <si>
    <t>1 opakowanie = 1 zestaw
fiolka 500 j.m. proszek i rozpuszczalnik do sporządzania roztworu do wstrzykiwań.</t>
  </si>
  <si>
    <t>1 fiolka 0,25 mg lub
1 mg</t>
  </si>
  <si>
    <t>1 fiolka 0,25 mg lub
1 mg
proszek do sporządzania koncentratu roztworu do infuzji</t>
  </si>
  <si>
    <t>KETALAR 10</t>
  </si>
  <si>
    <t>inj.10 mg/ml 20 ml x 5</t>
  </si>
  <si>
    <t>BETALOC</t>
  </si>
  <si>
    <t>inj. 1 mg /ml 5 ml x 5</t>
  </si>
  <si>
    <t>ZOMIKOS</t>
  </si>
  <si>
    <t>8</t>
  </si>
  <si>
    <t>inj.4 mg/5 ml x 1</t>
  </si>
  <si>
    <t xml:space="preserve">SOMATULINE A.G. 120 </t>
  </si>
  <si>
    <t>inj. 120 mg x 1 amp.strz</t>
  </si>
  <si>
    <t>Cena jedn.netto w zł</t>
  </si>
  <si>
    <t>Stawka Vat %</t>
  </si>
  <si>
    <t>Adrenalina WZF 0,1% 1mg/ml  10amp.a 1ml</t>
  </si>
  <si>
    <t>Bupivacaine WZF Spinal0,5%Heavy 4mlx5amp</t>
  </si>
  <si>
    <t>Bupivacainum h/chl.WZF 0.5%injx5fiol20ml</t>
  </si>
  <si>
    <t>Doxepin Teva 10mg x 30 kaps.(3x10)</t>
  </si>
  <si>
    <t>Aethylum chloratum FILOFARM aerosol 70g</t>
  </si>
  <si>
    <t>Heparinum WZF 5000jm/ml x 10 flk.5ml</t>
  </si>
  <si>
    <t>Ketalar 10 inj 200mg/20ml x 5fiol  II-P</t>
  </si>
  <si>
    <t>Levoxa 250mg x 10tabl.powl.</t>
  </si>
  <si>
    <t>Lignocain 2% inj.20mg/ml 10ml x 20/BRAUN</t>
  </si>
  <si>
    <t>Lignocainum h/ch.WZF inj.2%  2ml x 10amp</t>
  </si>
  <si>
    <t>Metocard 1mg/ml roztw.d/wstrz.5ml x 5amp</t>
  </si>
  <si>
    <t>Levonor 1mg/ml rozt.d/inj. 4ml x 5amp.</t>
  </si>
  <si>
    <t>Oxydolor  5mg x 60tabl.o przedł.uwal.I-N</t>
  </si>
  <si>
    <t>Linefor  75mg x 56 kaps.twarde</t>
  </si>
  <si>
    <t>Beriplex P/N 500jm. 1f.prosz+1f.rozp./S/</t>
  </si>
  <si>
    <t>Zoledronic Acid Accord 4mg/5ml x1fiol/S/</t>
  </si>
  <si>
    <t>Accofil 30mln j.m./0,5ml x 1 amp-strz./S</t>
  </si>
  <si>
    <t>Pelmeg 6mg roztw.d/wstrzy. 1amp - stry. /S/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</si>
</sst>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0.0000000000"/>
    <numFmt numFmtId="165" formatCode="#,##0.00\ &quot;zł&quot;"/>
    <numFmt numFmtId="166" formatCode="#,##0.0000000000"/>
    <numFmt numFmtId="167" formatCode="#,##0.000000"/>
    <numFmt numFmtId="168" formatCode="#,##0.0000\ [$zł-415]"/>
    <numFmt numFmtId="169" formatCode="#,##0.00\ [$zł-415]"/>
  </numFmts>
  <fonts count="33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1"/>
    </font>
    <font>
      <b/>
      <sz val="8"/>
      <name val="Times New Roman"/>
      <family val="1"/>
      <charset val="1"/>
    </font>
    <font>
      <b/>
      <sz val="8"/>
      <color indexed="8"/>
      <name val="Arial"/>
      <family val="2"/>
      <charset val="238"/>
    </font>
    <font>
      <sz val="10"/>
      <name val="Arial"/>
      <charset val="238"/>
    </font>
    <font>
      <sz val="10"/>
      <name val="Arial CE"/>
      <charset val="238"/>
    </font>
    <font>
      <sz val="10"/>
      <name val="Arial"/>
      <family val="2"/>
    </font>
    <font>
      <sz val="10"/>
      <name val="Times New Roman CE"/>
      <charset val="238"/>
    </font>
    <font>
      <sz val="8"/>
      <name val="Times New Roman"/>
      <family val="1"/>
      <charset val="1"/>
    </font>
    <font>
      <sz val="8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8"/>
      <name val="Arial"/>
      <family val="2"/>
    </font>
    <font>
      <sz val="8"/>
      <name val="Calibri"/>
      <family val="2"/>
    </font>
    <font>
      <b/>
      <sz val="10"/>
      <name val="Times New Roman"/>
      <family val="1"/>
      <charset val="1"/>
    </font>
    <font>
      <b/>
      <sz val="10"/>
      <name val="Times New Roman"/>
      <family val="1"/>
      <charset val="238"/>
    </font>
    <font>
      <b/>
      <sz val="10"/>
      <color indexed="8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Calibri"/>
      <family val="2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  <xf numFmtId="0" fontId="17" fillId="0" borderId="0"/>
    <xf numFmtId="0" fontId="18" fillId="0" borderId="0"/>
    <xf numFmtId="0" fontId="16" fillId="0" borderId="0"/>
    <xf numFmtId="0" fontId="16" fillId="0" borderId="0"/>
    <xf numFmtId="0" fontId="19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44" fontId="16" fillId="0" borderId="0" applyFont="0" applyFill="0" applyBorder="0" applyAlignment="0" applyProtection="0"/>
  </cellStyleXfs>
  <cellXfs count="607">
    <xf numFmtId="0" fontId="0" fillId="0" borderId="0" xfId="0"/>
    <xf numFmtId="4" fontId="4" fillId="2" borderId="1" xfId="0" applyNumberFormat="1" applyFont="1" applyFill="1" applyBorder="1" applyAlignment="1">
      <alignment horizontal="right" wrapText="1"/>
    </xf>
    <xf numFmtId="0" fontId="4" fillId="0" borderId="1" xfId="4" applyNumberFormat="1" applyFont="1" applyFill="1" applyBorder="1" applyAlignment="1" applyProtection="1">
      <alignment horizontal="left" vertical="center" wrapText="1"/>
    </xf>
    <xf numFmtId="0" fontId="4" fillId="0" borderId="1" xfId="4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1" xfId="3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6" applyNumberFormat="1" applyFont="1" applyFill="1" applyBorder="1" applyAlignment="1" applyProtection="1">
      <alignment horizontal="left" wrapText="1"/>
    </xf>
    <xf numFmtId="0" fontId="4" fillId="0" borderId="1" xfId="6" applyNumberFormat="1" applyFont="1" applyFill="1" applyBorder="1" applyAlignment="1" applyProtection="1">
      <alignment horizontal="left" vertical="center" wrapText="1"/>
    </xf>
    <xf numFmtId="0" fontId="4" fillId="0" borderId="1" xfId="3" applyNumberFormat="1" applyFont="1" applyFill="1" applyBorder="1" applyAlignment="1" applyProtection="1">
      <alignment horizontal="left" wrapText="1"/>
    </xf>
    <xf numFmtId="0" fontId="4" fillId="0" borderId="1" xfId="5" applyNumberFormat="1" applyFont="1" applyFill="1" applyBorder="1" applyAlignment="1" applyProtection="1">
      <alignment horizontal="left" vertical="center" wrapText="1"/>
    </xf>
    <xf numFmtId="0" fontId="4" fillId="0" borderId="3" xfId="5" applyNumberFormat="1" applyFont="1" applyFill="1" applyBorder="1" applyAlignment="1" applyProtection="1">
      <alignment horizontal="left" vertical="center" wrapText="1"/>
    </xf>
    <xf numFmtId="4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4" fontId="4" fillId="0" borderId="3" xfId="3" applyNumberFormat="1" applyFont="1" applyFill="1" applyBorder="1" applyAlignment="1" applyProtection="1">
      <alignment horizontal="left" wrapText="1"/>
    </xf>
    <xf numFmtId="164" fontId="4" fillId="0" borderId="3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vertical="top" wrapText="1"/>
    </xf>
    <xf numFmtId="164" fontId="4" fillId="0" borderId="3" xfId="7" applyNumberFormat="1" applyFont="1" applyFill="1" applyBorder="1" applyAlignment="1" applyProtection="1">
      <alignment horizontal="left" wrapText="1"/>
    </xf>
    <xf numFmtId="3" fontId="4" fillId="0" borderId="3" xfId="3" applyNumberFormat="1" applyFont="1" applyFill="1" applyBorder="1" applyAlignment="1" applyProtection="1">
      <alignment horizontal="left" wrapText="1"/>
    </xf>
    <xf numFmtId="0" fontId="4" fillId="0" borderId="3" xfId="0" applyFont="1" applyFill="1" applyBorder="1" applyAlignment="1">
      <alignment horizontal="left" wrapText="1"/>
    </xf>
    <xf numFmtId="4" fontId="4" fillId="0" borderId="3" xfId="8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Border="1" applyAlignment="1">
      <alignment horizontal="left" wrapText="1"/>
    </xf>
    <xf numFmtId="0" fontId="4" fillId="0" borderId="3" xfId="3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3" applyNumberFormat="1" applyFont="1" applyFill="1" applyBorder="1" applyAlignment="1" applyProtection="1">
      <alignment horizontal="right" wrapText="1"/>
    </xf>
    <xf numFmtId="4" fontId="4" fillId="0" borderId="1" xfId="3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4" fillId="0" borderId="1" xfId="4" applyNumberFormat="1" applyFont="1" applyFill="1" applyBorder="1" applyAlignment="1" applyProtection="1">
      <alignment horizontal="right" wrapText="1"/>
    </xf>
    <xf numFmtId="4" fontId="5" fillId="0" borderId="1" xfId="5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Border="1" applyAlignment="1">
      <alignment horizontal="right"/>
    </xf>
    <xf numFmtId="4" fontId="4" fillId="0" borderId="1" xfId="4" applyNumberFormat="1" applyFont="1" applyFill="1" applyBorder="1" applyAlignment="1" applyProtection="1">
      <alignment horizontal="right" vertical="center" wrapText="1"/>
    </xf>
    <xf numFmtId="4" fontId="4" fillId="4" borderId="1" xfId="3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4" borderId="1" xfId="3" applyNumberFormat="1" applyFont="1" applyFill="1" applyBorder="1" applyAlignment="1" applyProtection="1">
      <alignment horizontal="right" vertical="center" wrapText="1"/>
    </xf>
    <xf numFmtId="4" fontId="4" fillId="0" borderId="1" xfId="6" applyNumberFormat="1" applyFont="1" applyFill="1" applyBorder="1" applyAlignment="1" applyProtection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" fontId="4" fillId="0" borderId="1" xfId="5" applyNumberFormat="1" applyFont="1" applyFill="1" applyBorder="1" applyAlignment="1" applyProtection="1">
      <alignment horizontal="right" vertical="center" wrapText="1"/>
    </xf>
    <xf numFmtId="4" fontId="4" fillId="0" borderId="3" xfId="5" applyNumberFormat="1" applyFont="1" applyFill="1" applyBorder="1" applyAlignment="1" applyProtection="1">
      <alignment horizontal="right" vertical="center" wrapText="1"/>
    </xf>
    <xf numFmtId="4" fontId="4" fillId="0" borderId="3" xfId="0" applyNumberFormat="1" applyFont="1" applyFill="1" applyBorder="1" applyAlignment="1" applyProtection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4" fontId="4" fillId="0" borderId="3" xfId="3" applyNumberFormat="1" applyFont="1" applyFill="1" applyBorder="1" applyAlignment="1" applyProtection="1">
      <alignment horizontal="right" wrapText="1"/>
    </xf>
    <xf numFmtId="4" fontId="4" fillId="0" borderId="3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4" fillId="0" borderId="3" xfId="7" applyNumberFormat="1" applyFont="1" applyFill="1" applyBorder="1" applyAlignment="1" applyProtection="1">
      <alignment horizontal="right" wrapText="1"/>
    </xf>
    <xf numFmtId="4" fontId="4" fillId="0" borderId="3" xfId="8" applyNumberFormat="1" applyFont="1" applyFill="1" applyBorder="1" applyAlignment="1" applyProtection="1">
      <alignment horizontal="right" vertical="center" wrapText="1"/>
    </xf>
    <xf numFmtId="4" fontId="5" fillId="0" borderId="3" xfId="0" applyNumberFormat="1" applyFont="1" applyBorder="1" applyAlignment="1">
      <alignment horizontal="right" wrapText="1"/>
    </xf>
    <xf numFmtId="4" fontId="4" fillId="0" borderId="3" xfId="3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wrapText="1"/>
    </xf>
    <xf numFmtId="4" fontId="4" fillId="2" borderId="1" xfId="3" applyNumberFormat="1" applyFont="1" applyFill="1" applyBorder="1" applyAlignment="1" applyProtection="1">
      <alignment horizontal="right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1" xfId="4" applyNumberFormat="1" applyFont="1" applyFill="1" applyBorder="1" applyAlignment="1" applyProtection="1">
      <alignment horizontal="right" wrapText="1"/>
    </xf>
    <xf numFmtId="4" fontId="4" fillId="2" borderId="1" xfId="0" applyNumberFormat="1" applyFont="1" applyFill="1" applyBorder="1" applyAlignment="1">
      <alignment horizontal="right"/>
    </xf>
    <xf numFmtId="4" fontId="4" fillId="2" borderId="1" xfId="3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4" fillId="2" borderId="3" xfId="5" applyNumberFormat="1" applyFont="1" applyFill="1" applyBorder="1" applyAlignment="1" applyProtection="1">
      <alignment horizontal="right" vertical="center" wrapText="1"/>
    </xf>
    <xf numFmtId="4" fontId="4" fillId="2" borderId="3" xfId="0" applyNumberFormat="1" applyFont="1" applyFill="1" applyBorder="1" applyAlignment="1" applyProtection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3" xfId="3" applyNumberFormat="1" applyFont="1" applyFill="1" applyBorder="1" applyAlignment="1" applyProtection="1">
      <alignment horizontal="right" wrapText="1"/>
    </xf>
    <xf numFmtId="4" fontId="4" fillId="2" borderId="3" xfId="0" applyNumberFormat="1" applyFont="1" applyFill="1" applyBorder="1" applyAlignment="1">
      <alignment horizontal="right" wrapText="1"/>
    </xf>
    <xf numFmtId="4" fontId="4" fillId="2" borderId="3" xfId="7" applyNumberFormat="1" applyFont="1" applyFill="1" applyBorder="1" applyAlignment="1" applyProtection="1">
      <alignment horizontal="right" wrapText="1"/>
    </xf>
    <xf numFmtId="4" fontId="4" fillId="2" borderId="3" xfId="8" applyNumberFormat="1" applyFont="1" applyFill="1" applyBorder="1" applyAlignment="1" applyProtection="1">
      <alignment horizontal="right" vertical="center" wrapText="1"/>
    </xf>
    <xf numFmtId="4" fontId="5" fillId="2" borderId="3" xfId="0" applyNumberFormat="1" applyFont="1" applyFill="1" applyBorder="1" applyAlignment="1">
      <alignment horizontal="right" wrapText="1"/>
    </xf>
    <xf numFmtId="4" fontId="4" fillId="8" borderId="1" xfId="0" applyNumberFormat="1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right"/>
    </xf>
    <xf numFmtId="0" fontId="6" fillId="0" borderId="1" xfId="2" applyFont="1" applyBorder="1" applyAlignment="1" applyProtection="1">
      <alignment horizontal="right" vertical="center" wrapText="1"/>
    </xf>
    <xf numFmtId="0" fontId="6" fillId="7" borderId="1" xfId="0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right" vertical="center" wrapText="1"/>
    </xf>
    <xf numFmtId="0" fontId="6" fillId="3" borderId="1" xfId="2" applyFont="1" applyFill="1" applyBorder="1" applyAlignment="1" applyProtection="1">
      <alignment horizontal="right" vertical="center" wrapText="1"/>
    </xf>
    <xf numFmtId="1" fontId="6" fillId="3" borderId="1" xfId="2" applyNumberFormat="1" applyFont="1" applyFill="1" applyBorder="1" applyAlignment="1" applyProtection="1">
      <alignment horizontal="right" vertical="center" wrapText="1"/>
    </xf>
    <xf numFmtId="0" fontId="4" fillId="2" borderId="1" xfId="0" applyFont="1" applyFill="1" applyBorder="1" applyAlignment="1" applyProtection="1">
      <alignment horizontal="right"/>
    </xf>
    <xf numFmtId="0" fontId="5" fillId="5" borderId="1" xfId="3" applyFont="1" applyFill="1" applyBorder="1" applyAlignment="1" applyProtection="1">
      <alignment horizontal="right" vertical="center" wrapText="1"/>
    </xf>
    <xf numFmtId="4" fontId="4" fillId="4" borderId="1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right" vertical="center"/>
    </xf>
    <xf numFmtId="4" fontId="4" fillId="2" borderId="1" xfId="3" applyNumberFormat="1" applyFont="1" applyFill="1" applyBorder="1" applyAlignment="1" applyProtection="1">
      <alignment horizontal="right" vertical="center" wrapText="1"/>
    </xf>
    <xf numFmtId="4" fontId="4" fillId="8" borderId="1" xfId="3" applyNumberFormat="1" applyFont="1" applyFill="1" applyBorder="1" applyAlignment="1" applyProtection="1">
      <alignment horizontal="right" vertical="center" wrapText="1"/>
    </xf>
    <xf numFmtId="4" fontId="4" fillId="8" borderId="1" xfId="0" applyNumberFormat="1" applyFont="1" applyFill="1" applyBorder="1" applyAlignment="1" applyProtection="1">
      <alignment horizontal="right" vertical="center"/>
    </xf>
    <xf numFmtId="4" fontId="4" fillId="4" borderId="1" xfId="0" applyNumberFormat="1" applyFont="1" applyFill="1" applyBorder="1" applyAlignment="1" applyProtection="1">
      <alignment horizontal="right" vertical="center" wrapText="1"/>
    </xf>
    <xf numFmtId="4" fontId="4" fillId="4" borderId="1" xfId="4" applyNumberFormat="1" applyFont="1" applyFill="1" applyBorder="1" applyAlignment="1" applyProtection="1">
      <alignment horizontal="right" vertical="center"/>
    </xf>
    <xf numFmtId="4" fontId="4" fillId="4" borderId="2" xfId="3" applyNumberFormat="1" applyFont="1" applyFill="1" applyBorder="1" applyAlignment="1" applyProtection="1">
      <alignment horizontal="right" vertical="center" wrapText="1"/>
    </xf>
    <xf numFmtId="4" fontId="4" fillId="4" borderId="2" xfId="0" applyNumberFormat="1" applyFont="1" applyFill="1" applyBorder="1" applyAlignment="1" applyProtection="1">
      <alignment horizontal="right" vertical="center"/>
    </xf>
    <xf numFmtId="4" fontId="4" fillId="4" borderId="1" xfId="0" applyNumberFormat="1" applyFont="1" applyFill="1" applyBorder="1" applyAlignment="1" applyProtection="1">
      <alignment horizontal="right"/>
    </xf>
    <xf numFmtId="4" fontId="4" fillId="2" borderId="1" xfId="0" applyNumberFormat="1" applyFont="1" applyFill="1" applyBorder="1" applyAlignment="1" applyProtection="1">
      <alignment horizontal="right"/>
    </xf>
    <xf numFmtId="4" fontId="4" fillId="0" borderId="1" xfId="0" applyNumberFormat="1" applyFont="1" applyBorder="1" applyAlignment="1" applyProtection="1">
      <alignment horizontal="right"/>
    </xf>
    <xf numFmtId="4" fontId="4" fillId="0" borderId="4" xfId="0" applyNumberFormat="1" applyFont="1" applyBorder="1" applyAlignment="1" applyProtection="1">
      <alignment horizontal="right"/>
    </xf>
    <xf numFmtId="4" fontId="4" fillId="2" borderId="4" xfId="0" applyNumberFormat="1" applyFont="1" applyFill="1" applyBorder="1" applyAlignment="1" applyProtection="1">
      <alignment horizontal="right"/>
    </xf>
    <xf numFmtId="0" fontId="4" fillId="0" borderId="0" xfId="0" applyFont="1" applyProtection="1"/>
    <xf numFmtId="0" fontId="5" fillId="0" borderId="0" xfId="1" applyFont="1" applyFill="1" applyAlignment="1" applyProtection="1">
      <alignment horizontal="center"/>
    </xf>
    <xf numFmtId="0" fontId="5" fillId="0" borderId="0" xfId="1" applyFont="1" applyFill="1" applyProtection="1"/>
    <xf numFmtId="4" fontId="5" fillId="0" borderId="0" xfId="1" applyNumberFormat="1" applyFont="1" applyFill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4" fontId="7" fillId="0" borderId="0" xfId="0" applyNumberFormat="1" applyFont="1" applyProtection="1"/>
    <xf numFmtId="0" fontId="7" fillId="0" borderId="0" xfId="0" applyFont="1" applyBorder="1" applyAlignment="1" applyProtection="1">
      <alignment horizontal="left" wrapText="1"/>
    </xf>
    <xf numFmtId="4" fontId="7" fillId="0" borderId="0" xfId="0" applyNumberFormat="1" applyFont="1" applyBorder="1" applyAlignment="1" applyProtection="1">
      <alignment horizontal="left" wrapText="1"/>
    </xf>
    <xf numFmtId="0" fontId="7" fillId="0" borderId="0" xfId="0" applyFont="1" applyFill="1" applyAlignment="1" applyProtection="1">
      <alignment horizontal="center"/>
    </xf>
    <xf numFmtId="0" fontId="7" fillId="0" borderId="0" xfId="0" applyFont="1" applyFill="1" applyProtection="1"/>
    <xf numFmtId="4" fontId="7" fillId="0" borderId="0" xfId="0" applyNumberFormat="1" applyFont="1" applyFill="1" applyProtection="1"/>
    <xf numFmtId="4" fontId="7" fillId="0" borderId="1" xfId="0" applyNumberFormat="1" applyFont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0" fontId="7" fillId="0" borderId="0" xfId="0" applyFont="1"/>
    <xf numFmtId="4" fontId="6" fillId="0" borderId="1" xfId="2" applyNumberFormat="1" applyFont="1" applyBorder="1" applyAlignment="1" applyProtection="1">
      <alignment horizontal="center" vertical="center" textRotation="90" wrapText="1"/>
    </xf>
    <xf numFmtId="3" fontId="6" fillId="0" borderId="1" xfId="2" applyNumberFormat="1" applyFont="1" applyFill="1" applyBorder="1" applyAlignment="1" applyProtection="1">
      <alignment horizontal="center" vertical="center" textRotation="90" wrapText="1"/>
    </xf>
    <xf numFmtId="0" fontId="6" fillId="0" borderId="1" xfId="0" applyFont="1" applyBorder="1" applyAlignment="1" applyProtection="1">
      <alignment horizontal="center" vertical="center" textRotation="90" wrapText="1"/>
    </xf>
    <xf numFmtId="0" fontId="4" fillId="0" borderId="0" xfId="0" applyFont="1" applyAlignment="1" applyProtection="1">
      <alignment horizontal="right" vertical="center"/>
    </xf>
    <xf numFmtId="0" fontId="4" fillId="7" borderId="1" xfId="0" applyFont="1" applyFill="1" applyBorder="1" applyAlignment="1" applyProtection="1">
      <alignment horizontal="right" vertical="center"/>
    </xf>
    <xf numFmtId="4" fontId="4" fillId="7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 applyProtection="1">
      <alignment horizontal="left" wrapText="1"/>
    </xf>
    <xf numFmtId="0" fontId="7" fillId="0" borderId="0" xfId="0" applyFont="1" applyFill="1" applyAlignment="1" applyProtection="1">
      <alignment horizontal="left" wrapText="1"/>
    </xf>
    <xf numFmtId="0" fontId="5" fillId="0" borderId="0" xfId="1" applyFont="1" applyFill="1" applyAlignment="1" applyProtection="1">
      <alignment horizontal="left" wrapText="1"/>
    </xf>
    <xf numFmtId="0" fontId="6" fillId="0" borderId="1" xfId="2" applyFont="1" applyBorder="1" applyAlignment="1" applyProtection="1">
      <alignment horizontal="left" vertical="center" wrapText="1"/>
    </xf>
    <xf numFmtId="0" fontId="6" fillId="3" borderId="1" xfId="2" applyFont="1" applyFill="1" applyBorder="1" applyAlignment="1" applyProtection="1">
      <alignment horizontal="left" vertical="center" wrapText="1"/>
    </xf>
    <xf numFmtId="0" fontId="4" fillId="0" borderId="1" xfId="3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wrapText="1"/>
    </xf>
    <xf numFmtId="0" fontId="4" fillId="0" borderId="1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 applyProtection="1">
      <alignment horizontal="left"/>
    </xf>
    <xf numFmtId="0" fontId="7" fillId="0" borderId="0" xfId="0" applyFont="1" applyFill="1" applyAlignment="1" applyProtection="1">
      <alignment horizontal="left"/>
    </xf>
    <xf numFmtId="0" fontId="5" fillId="0" borderId="0" xfId="1" applyFont="1" applyFill="1" applyAlignment="1" applyProtection="1">
      <alignment horizontal="left"/>
    </xf>
    <xf numFmtId="0" fontId="4" fillId="0" borderId="1" xfId="4" applyFont="1" applyFill="1" applyBorder="1" applyAlignment="1" applyProtection="1">
      <alignment horizontal="left" wrapText="1"/>
    </xf>
    <xf numFmtId="0" fontId="5" fillId="0" borderId="1" xfId="5" applyNumberFormat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0" applyFont="1"/>
    <xf numFmtId="0" fontId="13" fillId="0" borderId="0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 indent="1"/>
    </xf>
    <xf numFmtId="0" fontId="14" fillId="0" borderId="1" xfId="0" applyFont="1" applyFill="1" applyBorder="1" applyAlignment="1">
      <alignment horizontal="center" vertical="top" wrapText="1"/>
    </xf>
    <xf numFmtId="1" fontId="15" fillId="9" borderId="1" xfId="0" applyNumberFormat="1" applyFont="1" applyFill="1" applyBorder="1" applyAlignment="1">
      <alignment horizontal="right" vertical="top" indent="1" shrinkToFit="1"/>
    </xf>
    <xf numFmtId="1" fontId="15" fillId="9" borderId="1" xfId="0" applyNumberFormat="1" applyFont="1" applyFill="1" applyBorder="1" applyAlignment="1">
      <alignment horizontal="center" vertical="top" shrinkToFit="1"/>
    </xf>
    <xf numFmtId="0" fontId="4" fillId="10" borderId="1" xfId="0" applyFont="1" applyFill="1" applyBorder="1"/>
    <xf numFmtId="0" fontId="4" fillId="0" borderId="1" xfId="3" applyFont="1" applyFill="1" applyBorder="1" applyAlignment="1" applyProtection="1">
      <alignment wrapText="1"/>
    </xf>
    <xf numFmtId="0" fontId="4" fillId="0" borderId="1" xfId="3" applyNumberFormat="1" applyFont="1" applyFill="1" applyBorder="1" applyAlignment="1" applyProtection="1">
      <alignment wrapText="1"/>
    </xf>
    <xf numFmtId="3" fontId="4" fillId="0" borderId="1" xfId="3" applyNumberFormat="1" applyFont="1" applyFill="1" applyBorder="1" applyAlignment="1" applyProtection="1">
      <alignment horizontal="right" wrapText="1"/>
    </xf>
    <xf numFmtId="4" fontId="4" fillId="0" borderId="1" xfId="11" applyNumberFormat="1" applyFont="1" applyFill="1" applyBorder="1" applyAlignment="1">
      <alignment horizontal="right"/>
    </xf>
    <xf numFmtId="4" fontId="4" fillId="0" borderId="1" xfId="9" applyNumberFormat="1" applyFont="1" applyFill="1" applyBorder="1" applyAlignment="1">
      <alignment horizontal="right" wrapText="1"/>
    </xf>
    <xf numFmtId="0" fontId="4" fillId="0" borderId="1" xfId="0" applyFont="1" applyBorder="1"/>
    <xf numFmtId="0" fontId="4" fillId="0" borderId="1" xfId="3" applyNumberFormat="1" applyFont="1" applyFill="1" applyBorder="1" applyAlignment="1" applyProtection="1">
      <alignment vertical="center" wrapText="1"/>
    </xf>
    <xf numFmtId="0" fontId="4" fillId="0" borderId="1" xfId="3" applyNumberFormat="1" applyFont="1" applyFill="1" applyBorder="1" applyAlignment="1" applyProtection="1">
      <alignment vertical="center" wrapText="1"/>
      <protection locked="0"/>
    </xf>
    <xf numFmtId="3" fontId="4" fillId="0" borderId="1" xfId="3" applyNumberFormat="1" applyFont="1" applyFill="1" applyBorder="1" applyAlignment="1" applyProtection="1">
      <alignment horizontal="right" vertical="center" wrapText="1"/>
    </xf>
    <xf numFmtId="4" fontId="4" fillId="0" borderId="1" xfId="9" applyNumberFormat="1" applyFont="1" applyFill="1" applyBorder="1" applyAlignment="1" applyProtection="1">
      <alignment horizontal="right" wrapText="1"/>
      <protection locked="0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/>
    <xf numFmtId="3" fontId="5" fillId="0" borderId="1" xfId="0" applyNumberFormat="1" applyFont="1" applyFill="1" applyBorder="1" applyAlignment="1">
      <alignment horizontal="right" vertical="center" shrinkToFit="1"/>
    </xf>
    <xf numFmtId="3" fontId="5" fillId="0" borderId="1" xfId="0" applyNumberFormat="1" applyFont="1" applyFill="1" applyBorder="1" applyAlignment="1">
      <alignment horizontal="right" shrinkToFit="1"/>
    </xf>
    <xf numFmtId="8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wrapText="1"/>
    </xf>
    <xf numFmtId="0" fontId="4" fillId="0" borderId="1" xfId="12" applyNumberFormat="1" applyFont="1" applyFill="1" applyBorder="1" applyAlignment="1" applyProtection="1">
      <alignment wrapText="1"/>
    </xf>
    <xf numFmtId="0" fontId="4" fillId="0" borderId="1" xfId="4" applyFont="1" applyFill="1" applyBorder="1" applyAlignment="1" applyProtection="1">
      <alignment wrapText="1"/>
    </xf>
    <xf numFmtId="3" fontId="4" fillId="0" borderId="1" xfId="4" applyNumberFormat="1" applyFont="1" applyFill="1" applyBorder="1" applyAlignment="1" applyProtection="1">
      <alignment horizontal="right" wrapText="1"/>
    </xf>
    <xf numFmtId="0" fontId="4" fillId="0" borderId="1" xfId="0" applyNumberFormat="1" applyFont="1" applyFill="1" applyBorder="1" applyAlignment="1">
      <alignment wrapText="1"/>
    </xf>
    <xf numFmtId="4" fontId="4" fillId="0" borderId="1" xfId="9" applyNumberFormat="1" applyFont="1" applyFill="1" applyBorder="1" applyAlignment="1" applyProtection="1">
      <alignment horizontal="right" wrapText="1"/>
    </xf>
    <xf numFmtId="0" fontId="4" fillId="0" borderId="1" xfId="0" applyNumberFormat="1" applyFont="1" applyFill="1" applyBorder="1" applyAlignment="1" applyProtection="1">
      <alignment vertical="center" wrapText="1"/>
    </xf>
    <xf numFmtId="3" fontId="4" fillId="0" borderId="1" xfId="0" applyNumberFormat="1" applyFont="1" applyFill="1" applyBorder="1" applyAlignment="1">
      <alignment horizontal="right" wrapText="1"/>
    </xf>
    <xf numFmtId="0" fontId="4" fillId="0" borderId="1" xfId="5" applyNumberFormat="1" applyFont="1" applyFill="1" applyBorder="1" applyAlignment="1" applyProtection="1">
      <alignment vertical="center" wrapText="1"/>
    </xf>
    <xf numFmtId="0" fontId="5" fillId="0" borderId="1" xfId="5" applyNumberFormat="1" applyFont="1" applyFill="1" applyBorder="1" applyAlignment="1" applyProtection="1">
      <alignment vertical="center" wrapText="1"/>
    </xf>
    <xf numFmtId="3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Border="1" applyAlignment="1"/>
    <xf numFmtId="3" fontId="4" fillId="0" borderId="1" xfId="0" applyNumberFormat="1" applyFont="1" applyBorder="1" applyAlignment="1">
      <alignment horizontal="right"/>
    </xf>
    <xf numFmtId="0" fontId="4" fillId="0" borderId="1" xfId="4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3" fontId="4" fillId="0" borderId="1" xfId="4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vertical="center" wrapText="1"/>
    </xf>
    <xf numFmtId="3" fontId="4" fillId="0" borderId="1" xfId="0" applyNumberFormat="1" applyFont="1" applyFill="1" applyBorder="1" applyAlignment="1" applyProtection="1">
      <alignment horizontal="right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4" fontId="5" fillId="0" borderId="1" xfId="0" applyNumberFormat="1" applyFont="1" applyFill="1" applyBorder="1" applyAlignment="1">
      <alignment horizontal="right" shrinkToFit="1"/>
    </xf>
    <xf numFmtId="9" fontId="4" fillId="0" borderId="1" xfId="0" applyNumberFormat="1" applyFont="1" applyFill="1" applyBorder="1" applyAlignment="1">
      <alignment horizontal="right" wrapText="1"/>
    </xf>
    <xf numFmtId="0" fontId="4" fillId="0" borderId="1" xfId="0" applyNumberFormat="1" applyFont="1" applyFill="1" applyBorder="1" applyAlignment="1" applyProtection="1">
      <alignment horizontal="left" wrapText="1"/>
    </xf>
    <xf numFmtId="3" fontId="4" fillId="0" borderId="1" xfId="13" applyNumberFormat="1" applyFont="1" applyFill="1" applyBorder="1" applyAlignment="1" applyProtection="1">
      <alignment horizontal="right" vertical="center" wrapText="1"/>
    </xf>
    <xf numFmtId="3" fontId="4" fillId="0" borderId="1" xfId="13" applyNumberFormat="1" applyFont="1" applyFill="1" applyBorder="1" applyAlignment="1" applyProtection="1">
      <alignment horizontal="right" wrapText="1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right" wrapText="1" shrinkToFit="1"/>
    </xf>
    <xf numFmtId="3" fontId="4" fillId="0" borderId="1" xfId="3" applyNumberFormat="1" applyFont="1" applyFill="1" applyBorder="1" applyAlignment="1" applyProtection="1">
      <alignment horizontal="left" wrapText="1"/>
    </xf>
    <xf numFmtId="3" fontId="5" fillId="0" borderId="1" xfId="0" applyNumberFormat="1" applyFont="1" applyFill="1" applyBorder="1" applyAlignment="1">
      <alignment horizontal="right" vertical="top" shrinkToFit="1"/>
    </xf>
    <xf numFmtId="0" fontId="4" fillId="0" borderId="1" xfId="14" applyFont="1" applyFill="1" applyBorder="1" applyAlignment="1" applyProtection="1">
      <alignment horizontal="left" vertical="center" wrapText="1"/>
      <protection locked="0"/>
    </xf>
    <xf numFmtId="0" fontId="4" fillId="10" borderId="4" xfId="0" applyFont="1" applyFill="1" applyBorder="1"/>
    <xf numFmtId="3" fontId="4" fillId="0" borderId="1" xfId="3" applyNumberFormat="1" applyFont="1" applyFill="1" applyBorder="1" applyAlignment="1" applyProtection="1">
      <alignment horizontal="left" vertical="center" wrapText="1"/>
      <protection locked="0"/>
    </xf>
    <xf numFmtId="3" fontId="5" fillId="0" borderId="1" xfId="5" applyNumberFormat="1" applyFont="1" applyFill="1" applyBorder="1" applyAlignment="1" applyProtection="1">
      <alignment horizontal="right" vertical="center" wrapText="1"/>
    </xf>
    <xf numFmtId="3" fontId="5" fillId="0" borderId="1" xfId="5" applyNumberFormat="1" applyFont="1" applyFill="1" applyBorder="1" applyAlignment="1" applyProtection="1">
      <alignment horizontal="righ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left" wrapText="1"/>
    </xf>
    <xf numFmtId="0" fontId="4" fillId="0" borderId="1" xfId="0" applyFont="1" applyBorder="1" applyAlignment="1">
      <alignment vertical="top" wrapText="1"/>
    </xf>
    <xf numFmtId="3" fontId="4" fillId="0" borderId="1" xfId="5" applyNumberFormat="1" applyFont="1" applyFill="1" applyBorder="1" applyAlignment="1" applyProtection="1">
      <alignment horizontal="right" vertical="center" wrapText="1"/>
    </xf>
    <xf numFmtId="3" fontId="4" fillId="0" borderId="1" xfId="5" applyNumberFormat="1" applyFont="1" applyFill="1" applyBorder="1" applyAlignment="1" applyProtection="1">
      <alignment horizontal="right" wrapText="1"/>
    </xf>
    <xf numFmtId="3" fontId="4" fillId="0" borderId="1" xfId="7" applyNumberFormat="1" applyFont="1" applyFill="1" applyBorder="1" applyAlignment="1" applyProtection="1">
      <alignment horizontal="right" vertical="center" wrapText="1"/>
    </xf>
    <xf numFmtId="3" fontId="4" fillId="0" borderId="1" xfId="7" applyNumberFormat="1" applyFont="1" applyFill="1" applyBorder="1" applyAlignment="1" applyProtection="1">
      <alignment horizontal="right" wrapText="1"/>
    </xf>
    <xf numFmtId="164" fontId="4" fillId="0" borderId="1" xfId="15" applyNumberFormat="1" applyFont="1" applyFill="1" applyBorder="1" applyAlignment="1" applyProtection="1">
      <alignment horizontal="left" wrapText="1"/>
      <protection locked="0"/>
    </xf>
    <xf numFmtId="3" fontId="4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shrinkToFit="1"/>
    </xf>
    <xf numFmtId="0" fontId="5" fillId="0" borderId="1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/>
    <xf numFmtId="165" fontId="4" fillId="0" borderId="1" xfId="0" applyNumberFormat="1" applyFont="1" applyFill="1" applyBorder="1" applyAlignment="1">
      <alignment horizontal="right" wrapText="1"/>
    </xf>
    <xf numFmtId="9" fontId="4" fillId="0" borderId="1" xfId="10" applyFont="1" applyFill="1" applyBorder="1" applyAlignment="1">
      <alignment horizontal="right" wrapText="1"/>
    </xf>
    <xf numFmtId="165" fontId="4" fillId="0" borderId="1" xfId="11" applyNumberFormat="1" applyFont="1" applyFill="1" applyBorder="1" applyAlignment="1">
      <alignment horizontal="right"/>
    </xf>
    <xf numFmtId="165" fontId="4" fillId="0" borderId="1" xfId="9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top" wrapText="1" indent="1"/>
    </xf>
    <xf numFmtId="165" fontId="4" fillId="0" borderId="1" xfId="0" applyNumberFormat="1" applyFont="1" applyFill="1" applyBorder="1" applyAlignment="1" applyProtection="1">
      <alignment horizontal="right" wrapText="1"/>
    </xf>
    <xf numFmtId="3" fontId="6" fillId="0" borderId="1" xfId="0" applyNumberFormat="1" applyFont="1" applyFill="1" applyBorder="1" applyAlignment="1">
      <alignment horizontal="right" vertical="top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3" fontId="5" fillId="0" borderId="1" xfId="8" applyNumberFormat="1" applyFont="1" applyFill="1" applyBorder="1" applyAlignment="1" applyProtection="1">
      <alignment horizontal="right" vertical="center" wrapText="1"/>
    </xf>
    <xf numFmtId="3" fontId="5" fillId="0" borderId="1" xfId="8" applyNumberFormat="1" applyFont="1" applyFill="1" applyBorder="1" applyAlignment="1" applyProtection="1">
      <alignment horizontal="right" wrapText="1"/>
    </xf>
    <xf numFmtId="3" fontId="4" fillId="0" borderId="1" xfId="16" applyNumberFormat="1" applyFont="1" applyFill="1" applyBorder="1" applyAlignment="1" applyProtection="1">
      <alignment horizontal="right" vertical="center" wrapText="1"/>
    </xf>
    <xf numFmtId="3" fontId="4" fillId="0" borderId="1" xfId="16" applyNumberFormat="1" applyFont="1" applyFill="1" applyBorder="1" applyAlignment="1" applyProtection="1">
      <alignment horizontal="right" wrapText="1"/>
    </xf>
    <xf numFmtId="0" fontId="5" fillId="0" borderId="1" xfId="0" applyFont="1" applyBorder="1" applyAlignment="1">
      <alignment wrapText="1"/>
    </xf>
    <xf numFmtId="3" fontId="4" fillId="11" borderId="1" xfId="3" applyNumberFormat="1" applyFont="1" applyFill="1" applyBorder="1" applyAlignment="1" applyProtection="1">
      <alignment horizontal="right" vertical="center" wrapText="1"/>
    </xf>
    <xf numFmtId="3" fontId="4" fillId="11" borderId="1" xfId="3" applyNumberFormat="1" applyFont="1" applyFill="1" applyBorder="1" applyAlignment="1" applyProtection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164" fontId="5" fillId="0" borderId="1" xfId="0" applyNumberFormat="1" applyFont="1" applyFill="1" applyBorder="1" applyAlignment="1" applyProtection="1">
      <alignment wrapText="1"/>
    </xf>
    <xf numFmtId="0" fontId="4" fillId="0" borderId="1" xfId="3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>
      <alignment wrapText="1"/>
    </xf>
    <xf numFmtId="0" fontId="4" fillId="0" borderId="5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 applyProtection="1">
      <alignment horizontal="right" wrapText="1"/>
    </xf>
    <xf numFmtId="3" fontId="4" fillId="0" borderId="5" xfId="0" applyNumberFormat="1" applyFont="1" applyFill="1" applyBorder="1" applyAlignment="1" applyProtection="1">
      <alignment wrapText="1"/>
    </xf>
    <xf numFmtId="4" fontId="4" fillId="0" borderId="5" xfId="11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 wrapText="1"/>
    </xf>
    <xf numFmtId="4" fontId="4" fillId="0" borderId="1" xfId="17" applyNumberFormat="1" applyFont="1" applyFill="1" applyBorder="1" applyAlignment="1">
      <alignment horizontal="right" wrapText="1"/>
    </xf>
    <xf numFmtId="0" fontId="20" fillId="0" borderId="5" xfId="0" applyFont="1" applyFill="1" applyBorder="1" applyAlignment="1">
      <alignment horizontal="left" vertical="center" wrapText="1"/>
    </xf>
    <xf numFmtId="3" fontId="21" fillId="0" borderId="5" xfId="0" applyNumberFormat="1" applyFont="1" applyFill="1" applyBorder="1" applyAlignment="1">
      <alignment wrapText="1" shrinkToFit="1"/>
    </xf>
    <xf numFmtId="4" fontId="21" fillId="0" borderId="5" xfId="0" applyNumberFormat="1" applyFont="1" applyFill="1" applyBorder="1" applyAlignment="1">
      <alignment horizontal="right" vertical="center" shrinkToFit="1"/>
    </xf>
    <xf numFmtId="0" fontId="6" fillId="0" borderId="1" xfId="0" applyFont="1" applyFill="1" applyBorder="1" applyAlignment="1">
      <alignment horizontal="center" vertical="center" wrapText="1"/>
    </xf>
    <xf numFmtId="3" fontId="4" fillId="0" borderId="1" xfId="16" applyNumberFormat="1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4" fontId="6" fillId="0" borderId="1" xfId="11" applyNumberFormat="1" applyFont="1" applyFill="1" applyBorder="1" applyAlignment="1">
      <alignment horizontal="center" vertical="center"/>
    </xf>
    <xf numFmtId="4" fontId="6" fillId="0" borderId="1" xfId="9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 wrapText="1" shrinkToFit="1"/>
    </xf>
    <xf numFmtId="9" fontId="4" fillId="0" borderId="1" xfId="10" applyFont="1" applyFill="1" applyBorder="1" applyAlignment="1">
      <alignment horizontal="right" vertical="center" wrapText="1"/>
    </xf>
    <xf numFmtId="4" fontId="4" fillId="0" borderId="1" xfId="11" applyNumberFormat="1" applyFont="1" applyFill="1" applyBorder="1" applyAlignment="1">
      <alignment horizontal="right" vertical="center"/>
    </xf>
    <xf numFmtId="4" fontId="4" fillId="0" borderId="1" xfId="9" applyNumberFormat="1" applyFont="1" applyFill="1" applyBorder="1" applyAlignment="1">
      <alignment horizontal="right" vertical="center" wrapText="1"/>
    </xf>
    <xf numFmtId="0" fontId="4" fillId="0" borderId="1" xfId="18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5" fillId="0" borderId="1" xfId="3" applyNumberFormat="1" applyFont="1" applyFill="1" applyBorder="1" applyAlignment="1" applyProtection="1">
      <alignment horizontal="center" vertical="center" wrapText="1"/>
    </xf>
    <xf numFmtId="0" fontId="22" fillId="0" borderId="0" xfId="0" applyFont="1" applyBorder="1"/>
    <xf numFmtId="0" fontId="0" fillId="0" borderId="0" xfId="0" applyBorder="1"/>
    <xf numFmtId="4" fontId="4" fillId="0" borderId="0" xfId="0" applyNumberFormat="1" applyFont="1"/>
    <xf numFmtId="0" fontId="2" fillId="0" borderId="0" xfId="18" applyFont="1"/>
    <xf numFmtId="0" fontId="2" fillId="0" borderId="0" xfId="18"/>
    <xf numFmtId="0" fontId="4" fillId="0" borderId="1" xfId="3" applyFont="1" applyFill="1" applyBorder="1" applyAlignment="1" applyProtection="1">
      <alignment vertical="center" wrapText="1"/>
    </xf>
    <xf numFmtId="0" fontId="4" fillId="0" borderId="1" xfId="5" applyFont="1" applyFill="1" applyBorder="1" applyAlignment="1" applyProtection="1">
      <alignment vertical="center" wrapText="1"/>
    </xf>
    <xf numFmtId="0" fontId="5" fillId="0" borderId="1" xfId="5" applyFont="1" applyFill="1" applyBorder="1" applyAlignment="1" applyProtection="1">
      <alignment vertical="center" wrapText="1"/>
    </xf>
    <xf numFmtId="0" fontId="4" fillId="0" borderId="1" xfId="4" applyFont="1" applyFill="1" applyBorder="1" applyAlignment="1" applyProtection="1">
      <alignment vertical="center" wrapText="1"/>
    </xf>
    <xf numFmtId="0" fontId="4" fillId="0" borderId="1" xfId="4" applyFont="1" applyFill="1" applyBorder="1" applyAlignment="1" applyProtection="1">
      <alignment horizontal="left" vertical="center" wrapText="1"/>
    </xf>
    <xf numFmtId="0" fontId="4" fillId="4" borderId="1" xfId="3" applyFont="1" applyFill="1" applyBorder="1" applyAlignment="1" applyProtection="1">
      <alignment horizontal="left" wrapText="1"/>
    </xf>
    <xf numFmtId="3" fontId="4" fillId="4" borderId="1" xfId="3" applyNumberFormat="1" applyFont="1" applyFill="1" applyBorder="1" applyAlignment="1" applyProtection="1">
      <alignment horizontal="right" wrapText="1"/>
    </xf>
    <xf numFmtId="0" fontId="4" fillId="0" borderId="1" xfId="6" applyFont="1" applyFill="1" applyBorder="1" applyAlignment="1" applyProtection="1">
      <alignment horizontal="left" wrapText="1"/>
    </xf>
    <xf numFmtId="0" fontId="4" fillId="0" borderId="1" xfId="6" applyFont="1" applyFill="1" applyBorder="1" applyAlignment="1" applyProtection="1">
      <alignment horizontal="left" vertical="center" wrapText="1"/>
    </xf>
    <xf numFmtId="0" fontId="4" fillId="0" borderId="1" xfId="5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horizontal="left" wrapText="1"/>
    </xf>
    <xf numFmtId="0" fontId="4" fillId="4" borderId="3" xfId="5" applyFont="1" applyFill="1" applyBorder="1" applyAlignment="1" applyProtection="1">
      <alignment horizontal="left" vertical="center" wrapText="1"/>
    </xf>
    <xf numFmtId="3" fontId="5" fillId="0" borderId="1" xfId="5" applyNumberFormat="1" applyFont="1" applyBorder="1" applyAlignment="1">
      <alignment horizontal="right" vertical="center" wrapText="1"/>
    </xf>
    <xf numFmtId="3" fontId="5" fillId="0" borderId="1" xfId="5" applyNumberFormat="1" applyFont="1" applyBorder="1" applyAlignment="1">
      <alignment horizontal="right" wrapText="1"/>
    </xf>
    <xf numFmtId="4" fontId="4" fillId="4" borderId="1" xfId="11" applyNumberFormat="1" applyFont="1" applyFill="1" applyBorder="1" applyAlignment="1">
      <alignment horizontal="right"/>
    </xf>
    <xf numFmtId="9" fontId="4" fillId="4" borderId="1" xfId="0" applyNumberFormat="1" applyFont="1" applyFill="1" applyBorder="1" applyAlignment="1">
      <alignment horizontal="right" wrapText="1"/>
    </xf>
    <xf numFmtId="4" fontId="4" fillId="0" borderId="1" xfId="11" applyNumberFormat="1" applyFont="1" applyBorder="1" applyAlignment="1">
      <alignment horizontal="right"/>
    </xf>
    <xf numFmtId="4" fontId="4" fillId="0" borderId="1" xfId="17" applyNumberFormat="1" applyFont="1" applyBorder="1" applyAlignment="1">
      <alignment horizontal="right" wrapText="1"/>
    </xf>
    <xf numFmtId="9" fontId="4" fillId="0" borderId="1" xfId="0" applyNumberFormat="1" applyFont="1" applyBorder="1" applyAlignment="1">
      <alignment horizontal="right" wrapText="1"/>
    </xf>
    <xf numFmtId="0" fontId="4" fillId="0" borderId="3" xfId="5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>
      <alignment wrapText="1"/>
    </xf>
    <xf numFmtId="0" fontId="4" fillId="10" borderId="1" xfId="0" applyFont="1" applyFill="1" applyBorder="1" applyAlignment="1">
      <alignment vertical="center"/>
    </xf>
    <xf numFmtId="4" fontId="4" fillId="0" borderId="1" xfId="9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NumberFormat="1" applyFont="1" applyFill="1" applyBorder="1" applyAlignment="1">
      <alignment vertical="center" wrapText="1"/>
    </xf>
    <xf numFmtId="4" fontId="4" fillId="0" borderId="1" xfId="9" applyNumberFormat="1" applyFont="1" applyFill="1" applyBorder="1" applyAlignment="1" applyProtection="1">
      <alignment horizontal="right" vertical="center" wrapText="1"/>
    </xf>
    <xf numFmtId="3" fontId="4" fillId="0" borderId="1" xfId="0" applyNumberFormat="1" applyFont="1" applyFill="1" applyBorder="1" applyAlignment="1" applyProtection="1">
      <alignment horizontal="right" vertical="center"/>
      <protection locked="0"/>
    </xf>
    <xf numFmtId="165" fontId="4" fillId="0" borderId="1" xfId="11" applyNumberFormat="1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165" fontId="4" fillId="0" borderId="1" xfId="9" applyNumberFormat="1" applyFont="1" applyFill="1" applyBorder="1" applyAlignment="1">
      <alignment horizontal="center" wrapText="1"/>
    </xf>
    <xf numFmtId="165" fontId="4" fillId="0" borderId="1" xfId="9" applyNumberFormat="1" applyFont="1" applyFill="1" applyBorder="1" applyAlignment="1" applyProtection="1">
      <alignment horizontal="center" wrapText="1"/>
      <protection locked="0"/>
    </xf>
    <xf numFmtId="165" fontId="4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1" xfId="0" applyFont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 wrapText="1"/>
    </xf>
    <xf numFmtId="165" fontId="21" fillId="0" borderId="5" xfId="0" applyNumberFormat="1" applyFont="1" applyFill="1" applyBorder="1" applyAlignment="1">
      <alignment horizontal="center" shrinkToFit="1"/>
    </xf>
    <xf numFmtId="0" fontId="4" fillId="4" borderId="1" xfId="3" applyFont="1" applyFill="1" applyBorder="1" applyAlignment="1" applyProtection="1">
      <alignment horizontal="left" vertical="center" wrapText="1"/>
    </xf>
    <xf numFmtId="0" fontId="4" fillId="4" borderId="1" xfId="5" applyFont="1" applyFill="1" applyBorder="1" applyAlignment="1" applyProtection="1">
      <alignment horizontal="left" vertical="center" wrapText="1"/>
    </xf>
    <xf numFmtId="3" fontId="4" fillId="4" borderId="1" xfId="3" applyNumberFormat="1" applyFont="1" applyFill="1" applyBorder="1" applyAlignment="1" applyProtection="1">
      <alignment horizontal="right" vertical="center" wrapText="1"/>
    </xf>
    <xf numFmtId="166" fontId="4" fillId="4" borderId="1" xfId="0" applyNumberFormat="1" applyFont="1" applyFill="1" applyBorder="1" applyAlignment="1" applyProtection="1">
      <alignment horizontal="right"/>
    </xf>
    <xf numFmtId="166" fontId="4" fillId="4" borderId="1" xfId="11" applyNumberFormat="1" applyFont="1" applyFill="1" applyBorder="1" applyAlignment="1">
      <alignment horizontal="right"/>
    </xf>
    <xf numFmtId="4" fontId="4" fillId="4" borderId="1" xfId="9" applyNumberFormat="1" applyFont="1" applyFill="1" applyBorder="1" applyAlignment="1">
      <alignment horizontal="right" wrapText="1"/>
    </xf>
    <xf numFmtId="4" fontId="4" fillId="4" borderId="1" xfId="0" applyNumberFormat="1" applyFont="1" applyFill="1" applyBorder="1" applyAlignment="1" applyProtection="1">
      <alignment horizontal="right" wrapText="1"/>
    </xf>
    <xf numFmtId="4" fontId="4" fillId="4" borderId="1" xfId="0" applyNumberFormat="1" applyFont="1" applyFill="1" applyBorder="1" applyAlignment="1">
      <alignment horizontal="right" wrapText="1"/>
    </xf>
    <xf numFmtId="9" fontId="0" fillId="0" borderId="0" xfId="0" applyNumberFormat="1" applyAlignment="1">
      <alignment horizontal="center"/>
    </xf>
    <xf numFmtId="9" fontId="13" fillId="0" borderId="0" xfId="0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9" fontId="14" fillId="0" borderId="1" xfId="0" applyNumberFormat="1" applyFont="1" applyFill="1" applyBorder="1" applyAlignment="1">
      <alignment horizontal="center" vertical="center" wrapText="1"/>
    </xf>
    <xf numFmtId="9" fontId="15" fillId="9" borderId="1" xfId="0" applyNumberFormat="1" applyFont="1" applyFill="1" applyBorder="1" applyAlignment="1">
      <alignment horizontal="center" vertical="top" shrinkToFit="1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3" fontId="2" fillId="0" borderId="1" xfId="3" applyNumberFormat="1" applyFont="1" applyFill="1" applyBorder="1" applyAlignment="1" applyProtection="1">
      <alignment horizontal="center" vertical="center" wrapText="1"/>
    </xf>
    <xf numFmtId="4" fontId="2" fillId="0" borderId="1" xfId="11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" fontId="2" fillId="0" borderId="1" xfId="9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7" fontId="2" fillId="0" borderId="1" xfId="11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right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0" borderId="1" xfId="14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169" fontId="4" fillId="0" borderId="1" xfId="11" applyNumberFormat="1" applyFont="1" applyFill="1" applyBorder="1" applyAlignment="1">
      <alignment horizontal="center" vertical="center"/>
    </xf>
    <xf numFmtId="169" fontId="4" fillId="0" borderId="1" xfId="9" applyNumberFormat="1" applyFont="1" applyFill="1" applyBorder="1" applyAlignment="1">
      <alignment horizontal="center" vertical="center" wrapText="1"/>
    </xf>
    <xf numFmtId="169" fontId="5" fillId="0" borderId="1" xfId="0" applyNumberFormat="1" applyFont="1" applyFill="1" applyBorder="1" applyAlignment="1">
      <alignment horizontal="center" vertical="center" shrinkToFit="1"/>
    </xf>
    <xf numFmtId="169" fontId="4" fillId="0" borderId="1" xfId="0" applyNumberFormat="1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/>
    </xf>
    <xf numFmtId="0" fontId="4" fillId="0" borderId="1" xfId="3" applyFont="1" applyFill="1" applyBorder="1" applyAlignment="1" applyProtection="1">
      <alignment horizontal="center" vertical="center" wrapText="1"/>
    </xf>
    <xf numFmtId="3" fontId="4" fillId="0" borderId="1" xfId="3" applyNumberFormat="1" applyFont="1" applyFill="1" applyBorder="1" applyAlignment="1" applyProtection="1">
      <alignment horizontal="center" vertical="center" wrapText="1"/>
    </xf>
    <xf numFmtId="169" fontId="4" fillId="0" borderId="1" xfId="0" applyNumberFormat="1" applyFont="1" applyFill="1" applyBorder="1" applyAlignment="1" applyProtection="1">
      <alignment horizontal="center" vertical="center"/>
    </xf>
    <xf numFmtId="16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0" fillId="0" borderId="1" xfId="0" applyBorder="1"/>
    <xf numFmtId="0" fontId="5" fillId="0" borderId="1" xfId="0" applyFont="1" applyBorder="1"/>
    <xf numFmtId="0" fontId="4" fillId="0" borderId="1" xfId="10" applyNumberFormat="1" applyFont="1" applyFill="1" applyBorder="1" applyAlignment="1">
      <alignment horizontal="right" wrapText="1"/>
    </xf>
    <xf numFmtId="0" fontId="4" fillId="0" borderId="6" xfId="0" applyFont="1" applyBorder="1" applyAlignment="1">
      <alignment horizontal="left"/>
    </xf>
    <xf numFmtId="0" fontId="4" fillId="0" borderId="1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 indent="1"/>
    </xf>
    <xf numFmtId="0" fontId="24" fillId="0" borderId="1" xfId="0" applyNumberFormat="1" applyFont="1" applyFill="1" applyBorder="1" applyAlignment="1" applyProtection="1">
      <alignment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 indent="1"/>
    </xf>
    <xf numFmtId="0" fontId="25" fillId="0" borderId="1" xfId="0" applyFont="1" applyFill="1" applyBorder="1" applyAlignment="1">
      <alignment horizontal="center" vertical="top" wrapText="1"/>
    </xf>
    <xf numFmtId="0" fontId="2" fillId="12" borderId="4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 wrapText="1"/>
    </xf>
    <xf numFmtId="0" fontId="2" fillId="12" borderId="3" xfId="0" applyFont="1" applyFill="1" applyBorder="1" applyAlignment="1">
      <alignment horizontal="center" vertical="center" wrapText="1"/>
    </xf>
    <xf numFmtId="3" fontId="2" fillId="12" borderId="1" xfId="0" applyNumberFormat="1" applyFont="1" applyFill="1" applyBorder="1" applyAlignment="1">
      <alignment horizontal="center" vertical="center" wrapText="1"/>
    </xf>
    <xf numFmtId="4" fontId="2" fillId="12" borderId="1" xfId="0" applyNumberFormat="1" applyFont="1" applyFill="1" applyBorder="1" applyAlignment="1">
      <alignment horizontal="center" vertical="center" wrapText="1"/>
    </xf>
    <xf numFmtId="9" fontId="2" fillId="12" borderId="1" xfId="10" applyFont="1" applyFill="1" applyBorder="1" applyAlignment="1">
      <alignment horizontal="center" vertical="center" wrapText="1"/>
    </xf>
    <xf numFmtId="4" fontId="2" fillId="12" borderId="1" xfId="11" applyNumberFormat="1" applyFont="1" applyFill="1" applyBorder="1" applyAlignment="1">
      <alignment horizontal="center" vertical="center"/>
    </xf>
    <xf numFmtId="4" fontId="2" fillId="12" borderId="1" xfId="9" applyNumberFormat="1" applyFont="1" applyFill="1" applyBorder="1" applyAlignment="1">
      <alignment horizontal="center" vertical="center" wrapText="1"/>
    </xf>
    <xf numFmtId="0" fontId="2" fillId="12" borderId="1" xfId="0" applyNumberFormat="1" applyFont="1" applyFill="1" applyBorder="1" applyAlignment="1" applyProtection="1">
      <alignment horizontal="center" vertical="center" wrapText="1"/>
    </xf>
    <xf numFmtId="0" fontId="6" fillId="0" borderId="1" xfId="3" applyNumberFormat="1" applyFont="1" applyFill="1" applyBorder="1" applyAlignment="1" applyProtection="1">
      <alignment vertical="center" wrapText="1"/>
      <protection locked="0"/>
    </xf>
    <xf numFmtId="44" fontId="4" fillId="0" borderId="1" xfId="9" applyNumberFormat="1" applyFont="1" applyFill="1" applyBorder="1" applyAlignment="1" applyProtection="1">
      <alignment horizontal="right" wrapText="1"/>
      <protection locked="0"/>
    </xf>
    <xf numFmtId="44" fontId="4" fillId="0" borderId="1" xfId="11" applyNumberFormat="1" applyFont="1" applyFill="1" applyBorder="1" applyAlignment="1">
      <alignment horizontal="right"/>
    </xf>
    <xf numFmtId="44" fontId="4" fillId="0" borderId="1" xfId="9" applyNumberFormat="1" applyFont="1" applyFill="1" applyBorder="1" applyAlignment="1">
      <alignment horizontal="right" wrapText="1"/>
    </xf>
    <xf numFmtId="44" fontId="4" fillId="0" borderId="1" xfId="0" applyNumberFormat="1" applyFont="1" applyFill="1" applyBorder="1" applyAlignment="1">
      <alignment horizontal="right" wrapText="1"/>
    </xf>
    <xf numFmtId="0" fontId="6" fillId="0" borderId="1" xfId="6" applyNumberFormat="1" applyFont="1" applyFill="1" applyBorder="1" applyAlignment="1" applyProtection="1">
      <alignment horizontal="left" vertical="center" wrapText="1"/>
    </xf>
    <xf numFmtId="44" fontId="4" fillId="0" borderId="1" xfId="0" applyNumberFormat="1" applyFont="1" applyFill="1" applyBorder="1" applyAlignment="1" applyProtection="1">
      <alignment horizontal="right" wrapText="1"/>
    </xf>
    <xf numFmtId="0" fontId="16" fillId="0" borderId="0" xfId="19"/>
    <xf numFmtId="0" fontId="12" fillId="0" borderId="0" xfId="19" applyFont="1"/>
    <xf numFmtId="0" fontId="13" fillId="0" borderId="0" xfId="19" applyFont="1" applyFill="1" applyBorder="1" applyAlignment="1">
      <alignment vertical="top" wrapText="1"/>
    </xf>
    <xf numFmtId="0" fontId="14" fillId="0" borderId="1" xfId="19" applyFont="1" applyFill="1" applyBorder="1" applyAlignment="1">
      <alignment horizontal="right" vertical="center" wrapText="1"/>
    </xf>
    <xf numFmtId="0" fontId="14" fillId="0" borderId="1" xfId="19" applyFont="1" applyFill="1" applyBorder="1" applyAlignment="1">
      <alignment horizontal="left" vertical="top" wrapText="1"/>
    </xf>
    <xf numFmtId="0" fontId="14" fillId="0" borderId="1" xfId="19" applyFont="1" applyFill="1" applyBorder="1" applyAlignment="1">
      <alignment horizontal="left" vertical="top" wrapText="1" indent="1"/>
    </xf>
    <xf numFmtId="0" fontId="14" fillId="0" borderId="1" xfId="19" applyFont="1" applyFill="1" applyBorder="1" applyAlignment="1">
      <alignment horizontal="center" vertical="top" wrapText="1"/>
    </xf>
    <xf numFmtId="1" fontId="15" fillId="9" borderId="1" xfId="19" applyNumberFormat="1" applyFont="1" applyFill="1" applyBorder="1" applyAlignment="1">
      <alignment horizontal="right" vertical="top" indent="1" shrinkToFit="1"/>
    </xf>
    <xf numFmtId="1" fontId="15" fillId="9" borderId="1" xfId="19" applyNumberFormat="1" applyFont="1" applyFill="1" applyBorder="1" applyAlignment="1">
      <alignment horizontal="center" vertical="top" shrinkToFit="1"/>
    </xf>
    <xf numFmtId="0" fontId="4" fillId="10" borderId="4" xfId="19" applyFont="1" applyFill="1" applyBorder="1"/>
    <xf numFmtId="0" fontId="4" fillId="0" borderId="1" xfId="19" applyFont="1" applyBorder="1" applyAlignment="1">
      <alignment wrapText="1"/>
    </xf>
    <xf numFmtId="164" fontId="4" fillId="0" borderId="1" xfId="19" applyNumberFormat="1" applyFont="1" applyFill="1" applyBorder="1" applyAlignment="1">
      <alignment horizontal="left" wrapText="1"/>
    </xf>
    <xf numFmtId="0" fontId="4" fillId="0" borderId="3" xfId="19" applyFont="1" applyFill="1" applyBorder="1" applyAlignment="1">
      <alignment horizontal="left" vertical="center" wrapText="1"/>
    </xf>
    <xf numFmtId="3" fontId="5" fillId="0" borderId="1" xfId="19" applyNumberFormat="1" applyFont="1" applyFill="1" applyBorder="1" applyAlignment="1">
      <alignment horizontal="right" vertical="center" shrinkToFit="1"/>
    </xf>
    <xf numFmtId="3" fontId="5" fillId="0" borderId="1" xfId="19" applyNumberFormat="1" applyFont="1" applyFill="1" applyBorder="1" applyAlignment="1">
      <alignment horizontal="right" shrinkToFit="1"/>
    </xf>
    <xf numFmtId="8" fontId="4" fillId="0" borderId="1" xfId="19" applyNumberFormat="1" applyFont="1" applyFill="1" applyBorder="1" applyAlignment="1">
      <alignment horizontal="right" wrapText="1"/>
    </xf>
    <xf numFmtId="4" fontId="4" fillId="0" borderId="1" xfId="19" applyNumberFormat="1" applyFont="1" applyFill="1" applyBorder="1" applyAlignment="1">
      <alignment horizontal="right" wrapText="1"/>
    </xf>
    <xf numFmtId="4" fontId="4" fillId="0" borderId="1" xfId="20" applyNumberFormat="1" applyFont="1" applyFill="1" applyBorder="1" applyAlignment="1">
      <alignment horizontal="right" wrapText="1"/>
    </xf>
    <xf numFmtId="4" fontId="4" fillId="0" borderId="1" xfId="19" applyNumberFormat="1" applyFont="1" applyFill="1" applyBorder="1" applyAlignment="1" applyProtection="1">
      <alignment horizontal="right" wrapText="1"/>
    </xf>
    <xf numFmtId="0" fontId="2" fillId="0" borderId="0" xfId="0" applyFont="1"/>
    <xf numFmtId="0" fontId="26" fillId="0" borderId="1" xfId="0" applyFont="1" applyFill="1" applyBorder="1" applyAlignment="1">
      <alignment horizontal="left" vertical="top" wrapText="1" indent="1"/>
    </xf>
    <xf numFmtId="1" fontId="27" fillId="9" borderId="1" xfId="0" applyNumberFormat="1" applyFont="1" applyFill="1" applyBorder="1" applyAlignment="1">
      <alignment horizontal="center" vertical="top" shrinkToFit="1"/>
    </xf>
    <xf numFmtId="0" fontId="2" fillId="0" borderId="1" xfId="3" applyNumberFormat="1" applyFont="1" applyFill="1" applyBorder="1" applyAlignment="1" applyProtection="1">
      <alignment wrapText="1"/>
    </xf>
    <xf numFmtId="0" fontId="2" fillId="0" borderId="1" xfId="3" applyNumberFormat="1" applyFont="1" applyFill="1" applyBorder="1" applyAlignment="1" applyProtection="1">
      <alignment vertical="center" wrapText="1"/>
      <protection locked="0"/>
    </xf>
    <xf numFmtId="0" fontId="28" fillId="4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shrinkToFit="1"/>
    </xf>
    <xf numFmtId="8" fontId="4" fillId="0" borderId="1" xfId="0" applyNumberFormat="1" applyFont="1" applyFill="1" applyBorder="1" applyAlignment="1">
      <alignment horizontal="center" vertical="center" wrapText="1"/>
    </xf>
    <xf numFmtId="165" fontId="4" fillId="0" borderId="1" xfId="11" applyNumberFormat="1" applyFont="1" applyFill="1" applyBorder="1" applyAlignment="1">
      <alignment horizontal="center" vertical="center"/>
    </xf>
    <xf numFmtId="165" fontId="4" fillId="0" borderId="1" xfId="9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wrapText="1"/>
      <protection locked="0"/>
    </xf>
    <xf numFmtId="0" fontId="2" fillId="0" borderId="1" xfId="12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>
      <alignment wrapText="1"/>
    </xf>
    <xf numFmtId="0" fontId="2" fillId="0" borderId="1" xfId="5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/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3" applyNumberFormat="1" applyFont="1" applyFill="1" applyBorder="1" applyAlignment="1" applyProtection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2" fillId="0" borderId="1" xfId="6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/>
    </xf>
    <xf numFmtId="3" fontId="2" fillId="0" borderId="1" xfId="3" applyNumberFormat="1" applyFont="1" applyFill="1" applyBorder="1" applyAlignment="1" applyProtection="1">
      <alignment horizontal="left" wrapText="1"/>
    </xf>
    <xf numFmtId="0" fontId="2" fillId="0" borderId="1" xfId="14" applyFont="1" applyFill="1" applyBorder="1" applyAlignment="1" applyProtection="1">
      <alignment horizontal="left" vertical="center" wrapText="1"/>
      <protection locked="0"/>
    </xf>
    <xf numFmtId="3" fontId="2" fillId="0" borderId="1" xfId="3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15" applyNumberFormat="1" applyFont="1" applyFill="1" applyBorder="1" applyAlignment="1" applyProtection="1">
      <alignment horizontal="left" wrapText="1"/>
      <protection locked="0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3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>
      <alignment horizontal="left" wrapText="1"/>
    </xf>
    <xf numFmtId="0" fontId="30" fillId="0" borderId="5" xfId="0" applyFont="1" applyFill="1" applyBorder="1" applyAlignment="1">
      <alignment horizontal="left" vertical="center" wrapText="1"/>
    </xf>
    <xf numFmtId="0" fontId="2" fillId="0" borderId="0" xfId="0" applyFont="1" applyBorder="1"/>
    <xf numFmtId="0" fontId="6" fillId="0" borderId="1" xfId="0" applyFont="1" applyFill="1" applyBorder="1" applyAlignment="1">
      <alignment horizontal="left" vertical="top" wrapText="1"/>
    </xf>
    <xf numFmtId="8" fontId="5" fillId="0" borderId="1" xfId="0" applyNumberFormat="1" applyFont="1" applyFill="1" applyBorder="1" applyAlignment="1">
      <alignment horizontal="right" wrapText="1" shrinkToFit="1"/>
    </xf>
    <xf numFmtId="8" fontId="4" fillId="0" borderId="1" xfId="11" applyNumberFormat="1" applyFont="1" applyFill="1" applyBorder="1" applyAlignment="1">
      <alignment horizontal="right"/>
    </xf>
    <xf numFmtId="8" fontId="4" fillId="0" borderId="1" xfId="9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left" vertical="top" wrapText="1" indent="1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center" wrapText="1"/>
    </xf>
    <xf numFmtId="0" fontId="9" fillId="0" borderId="0" xfId="0" applyFont="1" applyAlignment="1">
      <alignment horizontal="center" wrapText="1"/>
    </xf>
    <xf numFmtId="0" fontId="13" fillId="0" borderId="0" xfId="19" applyFont="1" applyFill="1" applyBorder="1" applyAlignment="1">
      <alignment horizontal="center" wrapText="1"/>
    </xf>
    <xf numFmtId="0" fontId="13" fillId="0" borderId="0" xfId="19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top" wrapText="1"/>
    </xf>
    <xf numFmtId="0" fontId="26" fillId="0" borderId="7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4" fillId="10" borderId="4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 wrapText="1"/>
    </xf>
    <xf numFmtId="0" fontId="6" fillId="0" borderId="1" xfId="3" applyNumberFormat="1" applyFont="1" applyFill="1" applyBorder="1" applyAlignment="1" applyProtection="1">
      <alignment horizontal="left" wrapText="1"/>
    </xf>
    <xf numFmtId="3" fontId="6" fillId="0" borderId="1" xfId="3" applyNumberFormat="1" applyFont="1" applyFill="1" applyBorder="1" applyAlignment="1" applyProtection="1">
      <alignment horizontal="left" wrapText="1"/>
    </xf>
    <xf numFmtId="0" fontId="6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horizontal="center" vertical="top" wrapText="1"/>
    </xf>
    <xf numFmtId="0" fontId="14" fillId="0" borderId="8" xfId="0" applyFont="1" applyBorder="1" applyAlignment="1">
      <alignment horizontal="right" vertical="center" wrapText="1"/>
    </xf>
    <xf numFmtId="0" fontId="31" fillId="0" borderId="8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left" vertical="top" wrapText="1" indent="1"/>
    </xf>
    <xf numFmtId="0" fontId="32" fillId="0" borderId="9" xfId="0" applyFont="1" applyBorder="1" applyAlignment="1">
      <alignment horizontal="center" vertical="top" wrapText="1"/>
    </xf>
    <xf numFmtId="44" fontId="32" fillId="0" borderId="10" xfId="9" applyFont="1" applyBorder="1" applyAlignment="1">
      <alignment horizontal="center" vertical="top" wrapText="1"/>
    </xf>
    <xf numFmtId="2" fontId="31" fillId="0" borderId="8" xfId="0" applyNumberFormat="1" applyFont="1" applyFill="1" applyBorder="1" applyAlignment="1">
      <alignment horizontal="center" vertical="center" wrapText="1"/>
    </xf>
    <xf numFmtId="165" fontId="31" fillId="0" borderId="8" xfId="0" applyNumberFormat="1" applyFont="1" applyBorder="1" applyAlignment="1">
      <alignment horizontal="center" vertical="top" wrapText="1"/>
    </xf>
    <xf numFmtId="0" fontId="31" fillId="0" borderId="8" xfId="0" applyFont="1" applyFill="1" applyBorder="1" applyAlignment="1">
      <alignment horizontal="center" vertical="top" wrapText="1"/>
    </xf>
    <xf numFmtId="0" fontId="31" fillId="0" borderId="9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center" vertical="top" wrapText="1"/>
    </xf>
    <xf numFmtId="0" fontId="31" fillId="0" borderId="8" xfId="0" applyFont="1" applyBorder="1" applyAlignment="1">
      <alignment horizontal="center" vertical="top" wrapText="1"/>
    </xf>
    <xf numFmtId="0" fontId="31" fillId="0" borderId="8" xfId="0" applyNumberFormat="1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0" xfId="9" applyNumberFormat="1" applyFont="1" applyBorder="1" applyAlignment="1">
      <alignment horizontal="center" vertical="center" wrapText="1"/>
    </xf>
    <xf numFmtId="1" fontId="32" fillId="0" borderId="8" xfId="0" applyNumberFormat="1" applyFont="1" applyFill="1" applyBorder="1" applyAlignment="1">
      <alignment horizontal="center" vertical="center" wrapText="1"/>
    </xf>
    <xf numFmtId="0" fontId="31" fillId="0" borderId="8" xfId="0" applyNumberFormat="1" applyFont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2" fillId="0" borderId="12" xfId="0" applyNumberFormat="1" applyFont="1" applyBorder="1"/>
    <xf numFmtId="0" fontId="32" fillId="0" borderId="12" xfId="3" applyFont="1" applyBorder="1" applyAlignment="1">
      <alignment wrapText="1"/>
    </xf>
    <xf numFmtId="0" fontId="32" fillId="0" borderId="12" xfId="0" applyNumberFormat="1" applyFont="1" applyBorder="1" applyAlignment="1">
      <alignment horizontal="left" vertical="top" wrapText="1"/>
    </xf>
    <xf numFmtId="0" fontId="32" fillId="0" borderId="12" xfId="3" applyFont="1" applyBorder="1" applyAlignment="1">
      <alignment horizontal="left" vertical="top" wrapText="1"/>
    </xf>
    <xf numFmtId="3" fontId="32" fillId="0" borderId="12" xfId="3" applyNumberFormat="1" applyFont="1" applyBorder="1" applyAlignment="1">
      <alignment horizontal="right" wrapText="1"/>
    </xf>
    <xf numFmtId="3" fontId="32" fillId="0" borderId="13" xfId="3" applyNumberFormat="1" applyFont="1" applyBorder="1" applyAlignment="1">
      <alignment horizontal="right" wrapText="1"/>
    </xf>
    <xf numFmtId="44" fontId="32" fillId="0" borderId="14" xfId="9" applyFont="1" applyBorder="1" applyAlignment="1">
      <alignment horizontal="right" wrapText="1"/>
    </xf>
    <xf numFmtId="9" fontId="32" fillId="0" borderId="12" xfId="9" applyNumberFormat="1" applyFont="1" applyFill="1" applyBorder="1" applyAlignment="1">
      <alignment horizontal="right" wrapText="1"/>
    </xf>
    <xf numFmtId="165" fontId="32" fillId="0" borderId="12" xfId="3" applyNumberFormat="1" applyFont="1" applyBorder="1" applyAlignment="1">
      <alignment horizontal="right" wrapText="1"/>
    </xf>
    <xf numFmtId="44" fontId="32" fillId="0" borderId="12" xfId="9" applyFont="1" applyFill="1" applyBorder="1" applyAlignment="1">
      <alignment horizontal="right" wrapText="1"/>
    </xf>
    <xf numFmtId="44" fontId="32" fillId="0" borderId="15" xfId="9" applyFont="1" applyFill="1" applyBorder="1" applyAlignment="1">
      <alignment horizontal="right" wrapText="1"/>
    </xf>
    <xf numFmtId="44" fontId="32" fillId="0" borderId="16" xfId="9" applyFont="1" applyFill="1" applyBorder="1" applyAlignment="1">
      <alignment wrapText="1"/>
    </xf>
    <xf numFmtId="0" fontId="32" fillId="0" borderId="17" xfId="0" applyNumberFormat="1" applyFont="1" applyBorder="1"/>
    <xf numFmtId="0" fontId="32" fillId="0" borderId="17" xfId="3" applyFont="1" applyBorder="1" applyAlignment="1">
      <alignment vertical="center" wrapText="1"/>
    </xf>
    <xf numFmtId="0" fontId="32" fillId="0" borderId="17" xfId="0" applyNumberFormat="1" applyFont="1" applyBorder="1" applyAlignment="1">
      <alignment horizontal="left" vertical="top" wrapText="1"/>
    </xf>
    <xf numFmtId="0" fontId="32" fillId="0" borderId="17" xfId="3" applyFont="1" applyBorder="1" applyAlignment="1">
      <alignment horizontal="left" vertical="top" wrapText="1"/>
    </xf>
    <xf numFmtId="3" fontId="32" fillId="0" borderId="17" xfId="3" applyNumberFormat="1" applyFont="1" applyBorder="1" applyAlignment="1">
      <alignment horizontal="right" vertical="center" wrapText="1"/>
    </xf>
    <xf numFmtId="3" fontId="32" fillId="0" borderId="3" xfId="3" applyNumberFormat="1" applyFont="1" applyBorder="1" applyAlignment="1">
      <alignment horizontal="right" wrapText="1"/>
    </xf>
    <xf numFmtId="44" fontId="32" fillId="0" borderId="4" xfId="9" applyFont="1" applyBorder="1" applyAlignment="1">
      <alignment horizontal="right" wrapText="1"/>
    </xf>
    <xf numFmtId="2" fontId="32" fillId="0" borderId="17" xfId="9" applyNumberFormat="1" applyFont="1" applyFill="1" applyBorder="1" applyAlignment="1">
      <alignment horizontal="right" wrapText="1"/>
    </xf>
    <xf numFmtId="44" fontId="32" fillId="0" borderId="17" xfId="3" applyNumberFormat="1" applyFont="1" applyBorder="1" applyAlignment="1">
      <alignment horizontal="right" wrapText="1"/>
    </xf>
    <xf numFmtId="44" fontId="32" fillId="0" borderId="17" xfId="9" applyFont="1" applyFill="1" applyBorder="1" applyAlignment="1">
      <alignment horizontal="center" vertical="center" wrapText="1"/>
    </xf>
    <xf numFmtId="44" fontId="32" fillId="0" borderId="18" xfId="9" applyFont="1" applyFill="1" applyBorder="1" applyAlignment="1">
      <alignment horizontal="center" vertical="center" wrapText="1"/>
    </xf>
    <xf numFmtId="44" fontId="32" fillId="0" borderId="17" xfId="9" applyFont="1" applyFill="1" applyBorder="1" applyAlignment="1">
      <alignment wrapText="1"/>
    </xf>
    <xf numFmtId="0" fontId="32" fillId="0" borderId="17" xfId="0" applyNumberFormat="1" applyFont="1" applyFill="1" applyBorder="1"/>
    <xf numFmtId="0" fontId="32" fillId="0" borderId="17" xfId="0" applyFont="1" applyBorder="1" applyAlignment="1">
      <alignment vertical="center" wrapText="1"/>
    </xf>
    <xf numFmtId="0" fontId="32" fillId="0" borderId="17" xfId="0" applyFont="1" applyBorder="1" applyAlignment="1">
      <alignment horizontal="left" vertical="top" wrapText="1"/>
    </xf>
    <xf numFmtId="3" fontId="32" fillId="0" borderId="17" xfId="0" applyNumberFormat="1" applyFont="1" applyBorder="1" applyAlignment="1">
      <alignment horizontal="right" vertical="center" shrinkToFit="1"/>
    </xf>
    <xf numFmtId="3" fontId="32" fillId="0" borderId="3" xfId="0" applyNumberFormat="1" applyFont="1" applyBorder="1" applyAlignment="1">
      <alignment horizontal="right" shrinkToFit="1"/>
    </xf>
    <xf numFmtId="9" fontId="32" fillId="0" borderId="17" xfId="9" applyNumberFormat="1" applyFont="1" applyFill="1" applyBorder="1" applyAlignment="1">
      <alignment horizontal="right" wrapText="1"/>
    </xf>
    <xf numFmtId="165" fontId="32" fillId="0" borderId="17" xfId="3" applyNumberFormat="1" applyFont="1" applyBorder="1" applyAlignment="1">
      <alignment horizontal="right" wrapText="1"/>
    </xf>
    <xf numFmtId="44" fontId="32" fillId="0" borderId="17" xfId="9" applyFont="1" applyFill="1" applyBorder="1" applyAlignment="1">
      <alignment horizontal="right" wrapText="1"/>
    </xf>
    <xf numFmtId="44" fontId="32" fillId="0" borderId="18" xfId="9" applyFont="1" applyFill="1" applyBorder="1" applyAlignment="1">
      <alignment horizontal="right" wrapText="1"/>
    </xf>
    <xf numFmtId="0" fontId="32" fillId="0" borderId="17" xfId="0" applyFont="1" applyBorder="1" applyAlignment="1">
      <alignment wrapText="1"/>
    </xf>
    <xf numFmtId="0" fontId="32" fillId="0" borderId="17" xfId="4" applyFont="1" applyBorder="1" applyAlignment="1">
      <alignment horizontal="left" vertical="top" wrapText="1"/>
    </xf>
    <xf numFmtId="3" fontId="32" fillId="0" borderId="17" xfId="4" applyNumberFormat="1" applyFont="1" applyBorder="1" applyAlignment="1">
      <alignment horizontal="right" wrapText="1"/>
    </xf>
    <xf numFmtId="3" fontId="32" fillId="0" borderId="3" xfId="4" applyNumberFormat="1" applyFont="1" applyBorder="1" applyAlignment="1">
      <alignment horizontal="right" wrapText="1"/>
    </xf>
    <xf numFmtId="0" fontId="32" fillId="0" borderId="17" xfId="3" applyFont="1" applyBorder="1" applyAlignment="1">
      <alignment wrapText="1"/>
    </xf>
    <xf numFmtId="3" fontId="32" fillId="0" borderId="17" xfId="3" applyNumberFormat="1" applyFont="1" applyBorder="1" applyAlignment="1">
      <alignment horizontal="right" wrapText="1"/>
    </xf>
    <xf numFmtId="3" fontId="32" fillId="0" borderId="17" xfId="0" applyNumberFormat="1" applyFont="1" applyBorder="1" applyAlignment="1">
      <alignment horizontal="right" wrapText="1"/>
    </xf>
    <xf numFmtId="3" fontId="32" fillId="0" borderId="3" xfId="0" applyNumberFormat="1" applyFont="1" applyBorder="1" applyAlignment="1">
      <alignment horizontal="right" wrapText="1"/>
    </xf>
    <xf numFmtId="0" fontId="32" fillId="0" borderId="17" xfId="5" applyFont="1" applyBorder="1" applyAlignment="1">
      <alignment vertical="center" wrapText="1"/>
    </xf>
    <xf numFmtId="0" fontId="32" fillId="0" borderId="17" xfId="5" applyFont="1" applyBorder="1" applyAlignment="1">
      <alignment horizontal="left" vertical="top" wrapText="1"/>
    </xf>
    <xf numFmtId="3" fontId="32" fillId="0" borderId="17" xfId="0" applyNumberFormat="1" applyFont="1" applyBorder="1" applyAlignment="1" applyProtection="1">
      <alignment horizontal="right" vertical="center" wrapText="1"/>
      <protection locked="0"/>
    </xf>
    <xf numFmtId="3" fontId="32" fillId="0" borderId="3" xfId="0" applyNumberFormat="1" applyFont="1" applyBorder="1" applyAlignment="1" applyProtection="1">
      <alignment horizontal="right"/>
      <protection locked="0"/>
    </xf>
    <xf numFmtId="0" fontId="32" fillId="0" borderId="17" xfId="0" applyFont="1" applyBorder="1"/>
    <xf numFmtId="0" fontId="32" fillId="0" borderId="17" xfId="0" applyFont="1" applyBorder="1" applyAlignment="1">
      <alignment horizontal="left" vertical="top"/>
    </xf>
    <xf numFmtId="3" fontId="32" fillId="0" borderId="17" xfId="0" applyNumberFormat="1" applyFont="1" applyBorder="1" applyAlignment="1">
      <alignment horizontal="right"/>
    </xf>
    <xf numFmtId="3" fontId="32" fillId="0" borderId="3" xfId="0" applyNumberFormat="1" applyFont="1" applyBorder="1" applyAlignment="1">
      <alignment horizontal="right"/>
    </xf>
    <xf numFmtId="0" fontId="32" fillId="0" borderId="17" xfId="4" applyFont="1" applyBorder="1" applyAlignment="1">
      <alignment vertical="center" wrapText="1"/>
    </xf>
    <xf numFmtId="3" fontId="32" fillId="0" borderId="17" xfId="4" applyNumberFormat="1" applyFont="1" applyBorder="1" applyAlignment="1">
      <alignment horizontal="right" vertical="center" wrapText="1"/>
    </xf>
    <xf numFmtId="0" fontId="32" fillId="0" borderId="17" xfId="4" applyFont="1" applyBorder="1" applyAlignment="1">
      <alignment horizontal="left" wrapText="1"/>
    </xf>
    <xf numFmtId="3" fontId="32" fillId="0" borderId="17" xfId="0" applyNumberFormat="1" applyFont="1" applyBorder="1" applyAlignment="1">
      <alignment horizontal="right" vertical="center" wrapText="1"/>
    </xf>
    <xf numFmtId="0" fontId="32" fillId="0" borderId="17" xfId="3" applyFont="1" applyBorder="1" applyAlignment="1">
      <alignment horizontal="left" wrapText="1"/>
    </xf>
    <xf numFmtId="0" fontId="32" fillId="0" borderId="17" xfId="0" applyFont="1" applyBorder="1" applyAlignment="1">
      <alignment horizontal="left" vertical="center" wrapText="1"/>
    </xf>
    <xf numFmtId="2" fontId="0" fillId="0" borderId="17" xfId="0" applyNumberFormat="1" applyFill="1" applyBorder="1"/>
    <xf numFmtId="0" fontId="32" fillId="4" borderId="17" xfId="0" applyFont="1" applyFill="1" applyBorder="1" applyAlignment="1">
      <alignment wrapText="1"/>
    </xf>
    <xf numFmtId="0" fontId="32" fillId="4" borderId="17" xfId="0" applyNumberFormat="1" applyFont="1" applyFill="1" applyBorder="1" applyAlignment="1">
      <alignment horizontal="left" vertical="top" wrapText="1"/>
    </xf>
    <xf numFmtId="0" fontId="32" fillId="4" borderId="17" xfId="0" applyFont="1" applyFill="1" applyBorder="1" applyAlignment="1">
      <alignment horizontal="left" vertical="top" wrapText="1"/>
    </xf>
    <xf numFmtId="3" fontId="32" fillId="4" borderId="17" xfId="0" applyNumberFormat="1" applyFont="1" applyFill="1" applyBorder="1" applyAlignment="1">
      <alignment horizontal="right" shrinkToFit="1"/>
    </xf>
    <xf numFmtId="3" fontId="32" fillId="4" borderId="3" xfId="0" applyNumberFormat="1" applyFont="1" applyFill="1" applyBorder="1" applyAlignment="1">
      <alignment horizontal="right" shrinkToFit="1"/>
    </xf>
    <xf numFmtId="0" fontId="32" fillId="0" borderId="17" xfId="3" applyFont="1" applyFill="1" applyBorder="1" applyAlignment="1">
      <alignment horizontal="left" wrapText="1"/>
    </xf>
    <xf numFmtId="0" fontId="32" fillId="0" borderId="17" xfId="0" applyNumberFormat="1" applyFont="1" applyFill="1" applyBorder="1" applyAlignment="1">
      <alignment horizontal="left" vertical="top" wrapText="1"/>
    </xf>
    <xf numFmtId="0" fontId="32" fillId="0" borderId="17" xfId="3" applyFont="1" applyFill="1" applyBorder="1" applyAlignment="1">
      <alignment horizontal="left" vertical="top" wrapText="1"/>
    </xf>
    <xf numFmtId="3" fontId="32" fillId="0" borderId="17" xfId="3" applyNumberFormat="1" applyFont="1" applyFill="1" applyBorder="1" applyAlignment="1">
      <alignment horizontal="right" wrapText="1"/>
    </xf>
    <xf numFmtId="3" fontId="32" fillId="0" borderId="3" xfId="3" applyNumberFormat="1" applyFont="1" applyFill="1" applyBorder="1" applyAlignment="1">
      <alignment horizontal="right" wrapText="1"/>
    </xf>
    <xf numFmtId="44" fontId="32" fillId="0" borderId="4" xfId="9" applyFont="1" applyFill="1" applyBorder="1" applyAlignment="1">
      <alignment horizontal="right" wrapText="1"/>
    </xf>
    <xf numFmtId="165" fontId="32" fillId="0" borderId="17" xfId="3" applyNumberFormat="1" applyFont="1" applyFill="1" applyBorder="1" applyAlignment="1">
      <alignment horizontal="right" wrapText="1"/>
    </xf>
    <xf numFmtId="0" fontId="32" fillId="0" borderId="17" xfId="6" applyFont="1" applyBorder="1" applyAlignment="1">
      <alignment horizontal="left" wrapText="1"/>
    </xf>
    <xf numFmtId="0" fontId="32" fillId="0" borderId="17" xfId="6" applyFont="1" applyBorder="1" applyAlignment="1">
      <alignment horizontal="left" vertical="top" wrapText="1"/>
    </xf>
    <xf numFmtId="3" fontId="32" fillId="0" borderId="17" xfId="13" applyNumberFormat="1" applyFont="1" applyBorder="1" applyAlignment="1">
      <alignment horizontal="right" vertical="center" wrapText="1"/>
    </xf>
    <xf numFmtId="3" fontId="32" fillId="0" borderId="3" xfId="13" applyNumberFormat="1" applyFont="1" applyBorder="1" applyAlignment="1">
      <alignment horizontal="right" wrapText="1"/>
    </xf>
    <xf numFmtId="0" fontId="32" fillId="0" borderId="17" xfId="0" applyFont="1" applyFill="1" applyBorder="1" applyAlignment="1">
      <alignment horizontal="left" vertical="top" wrapText="1"/>
    </xf>
    <xf numFmtId="0" fontId="32" fillId="0" borderId="17" xfId="0" applyFont="1" applyFill="1" applyBorder="1" applyAlignment="1">
      <alignment wrapText="1"/>
    </xf>
    <xf numFmtId="44" fontId="32" fillId="0" borderId="4" xfId="9" applyFont="1" applyBorder="1" applyAlignment="1">
      <alignment horizontal="right"/>
    </xf>
    <xf numFmtId="0" fontId="32" fillId="0" borderId="17" xfId="0" applyFont="1" applyFill="1" applyBorder="1"/>
    <xf numFmtId="0" fontId="32" fillId="0" borderId="1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right" wrapText="1"/>
    </xf>
    <xf numFmtId="3" fontId="32" fillId="0" borderId="3" xfId="0" applyNumberFormat="1" applyFont="1" applyFill="1" applyBorder="1" applyAlignment="1">
      <alignment horizontal="right" shrinkToFit="1"/>
    </xf>
    <xf numFmtId="44" fontId="32" fillId="0" borderId="4" xfId="9" applyFont="1" applyFill="1" applyBorder="1" applyAlignment="1">
      <alignment horizontal="right"/>
    </xf>
    <xf numFmtId="44" fontId="32" fillId="0" borderId="17" xfId="3" applyNumberFormat="1" applyFont="1" applyFill="1" applyBorder="1" applyAlignment="1">
      <alignment horizontal="right" wrapText="1"/>
    </xf>
    <xf numFmtId="0" fontId="32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right" wrapText="1"/>
    </xf>
    <xf numFmtId="44" fontId="32" fillId="0" borderId="17" xfId="9" applyFont="1" applyFill="1" applyBorder="1" applyAlignment="1">
      <alignment horizontal="center" wrapText="1"/>
    </xf>
    <xf numFmtId="44" fontId="32" fillId="0" borderId="18" xfId="9" applyFont="1" applyFill="1" applyBorder="1" applyAlignment="1">
      <alignment horizontal="center" wrapText="1"/>
    </xf>
    <xf numFmtId="0" fontId="32" fillId="0" borderId="17" xfId="14" applyFont="1" applyBorder="1" applyAlignment="1" applyProtection="1">
      <alignment horizontal="left" vertical="top" wrapText="1"/>
      <protection locked="0"/>
    </xf>
    <xf numFmtId="3" fontId="32" fillId="0" borderId="17" xfId="3" applyNumberFormat="1" applyFont="1" applyBorder="1" applyAlignment="1" applyProtection="1">
      <alignment horizontal="left" vertical="top" wrapText="1"/>
      <protection locked="0"/>
    </xf>
    <xf numFmtId="3" fontId="32" fillId="0" borderId="17" xfId="5" applyNumberFormat="1" applyFont="1" applyBorder="1" applyAlignment="1">
      <alignment horizontal="right" vertical="center" wrapText="1"/>
    </xf>
    <xf numFmtId="3" fontId="32" fillId="0" borderId="3" xfId="5" applyNumberFormat="1" applyFont="1" applyBorder="1" applyAlignment="1">
      <alignment horizontal="right" wrapText="1"/>
    </xf>
    <xf numFmtId="4" fontId="32" fillId="0" borderId="17" xfId="0" applyNumberFormat="1" applyFont="1" applyBorder="1" applyAlignment="1">
      <alignment horizontal="left" vertical="top" wrapText="1"/>
    </xf>
    <xf numFmtId="3" fontId="32" fillId="0" borderId="17" xfId="0" applyNumberFormat="1" applyFont="1" applyBorder="1" applyAlignment="1">
      <alignment horizontal="right" shrinkToFit="1"/>
    </xf>
    <xf numFmtId="164" fontId="32" fillId="0" borderId="17" xfId="3" applyNumberFormat="1" applyFont="1" applyBorder="1" applyAlignment="1">
      <alignment horizontal="left" vertical="top" wrapText="1"/>
    </xf>
    <xf numFmtId="164" fontId="32" fillId="0" borderId="17" xfId="0" applyNumberFormat="1" applyFont="1" applyBorder="1" applyAlignment="1">
      <alignment horizontal="left" vertical="top" wrapText="1"/>
    </xf>
    <xf numFmtId="0" fontId="32" fillId="0" borderId="17" xfId="0" applyFont="1" applyBorder="1" applyAlignment="1">
      <alignment vertical="top" wrapText="1"/>
    </xf>
    <xf numFmtId="3" fontId="32" fillId="0" borderId="17" xfId="0" applyNumberFormat="1" applyFont="1" applyBorder="1" applyAlignment="1">
      <alignment horizontal="right" vertical="top" shrinkToFit="1"/>
    </xf>
    <xf numFmtId="3" fontId="32" fillId="0" borderId="17" xfId="5" applyNumberFormat="1" applyFont="1" applyBorder="1" applyAlignment="1">
      <alignment wrapText="1"/>
    </xf>
    <xf numFmtId="164" fontId="32" fillId="0" borderId="17" xfId="7" applyNumberFormat="1" applyFont="1" applyBorder="1" applyAlignment="1">
      <alignment horizontal="left" vertical="top" wrapText="1"/>
    </xf>
    <xf numFmtId="3" fontId="32" fillId="0" borderId="17" xfId="7" applyNumberFormat="1" applyFont="1" applyBorder="1" applyAlignment="1">
      <alignment wrapText="1"/>
    </xf>
    <xf numFmtId="3" fontId="32" fillId="0" borderId="3" xfId="7" applyNumberFormat="1" applyFont="1" applyBorder="1" applyAlignment="1">
      <alignment horizontal="right" wrapText="1"/>
    </xf>
    <xf numFmtId="3" fontId="32" fillId="0" borderId="17" xfId="3" applyNumberFormat="1" applyFont="1" applyBorder="1" applyAlignment="1">
      <alignment horizontal="left" vertical="top" wrapText="1"/>
    </xf>
    <xf numFmtId="3" fontId="32" fillId="0" borderId="17" xfId="3" applyNumberFormat="1" applyFont="1" applyBorder="1" applyAlignment="1">
      <alignment wrapText="1"/>
    </xf>
    <xf numFmtId="3" fontId="31" fillId="0" borderId="17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horizontal="left" vertical="center" wrapText="1"/>
    </xf>
    <xf numFmtId="4" fontId="4" fillId="0" borderId="17" xfId="8" applyNumberFormat="1" applyFont="1" applyBorder="1" applyAlignment="1">
      <alignment horizontal="left" vertical="center" wrapText="1"/>
    </xf>
    <xf numFmtId="3" fontId="5" fillId="0" borderId="17" xfId="8" applyNumberFormat="1" applyFont="1" applyBorder="1" applyAlignment="1">
      <alignment horizontal="right" vertical="center" wrapText="1"/>
    </xf>
    <xf numFmtId="3" fontId="5" fillId="0" borderId="3" xfId="8" applyNumberFormat="1" applyFont="1" applyBorder="1" applyAlignment="1">
      <alignment horizontal="right" wrapText="1"/>
    </xf>
    <xf numFmtId="0" fontId="4" fillId="0" borderId="17" xfId="5" applyFont="1" applyBorder="1" applyAlignment="1">
      <alignment horizontal="left" vertical="center" wrapText="1"/>
    </xf>
    <xf numFmtId="3" fontId="4" fillId="0" borderId="17" xfId="16" applyNumberFormat="1" applyFont="1" applyBorder="1" applyAlignment="1">
      <alignment horizontal="right" vertical="center" wrapText="1"/>
    </xf>
    <xf numFmtId="3" fontId="4" fillId="0" borderId="3" xfId="16" applyNumberFormat="1" applyFont="1" applyBorder="1" applyAlignment="1">
      <alignment horizontal="right" wrapText="1"/>
    </xf>
    <xf numFmtId="0" fontId="5" fillId="0" borderId="17" xfId="0" applyFont="1" applyBorder="1" applyAlignment="1">
      <alignment wrapText="1"/>
    </xf>
    <xf numFmtId="3" fontId="4" fillId="0" borderId="17" xfId="3" applyNumberFormat="1" applyFont="1" applyBorder="1" applyAlignment="1">
      <alignment horizontal="left" wrapText="1"/>
    </xf>
    <xf numFmtId="164" fontId="5" fillId="0" borderId="17" xfId="0" applyNumberFormat="1" applyFont="1" applyBorder="1" applyAlignment="1">
      <alignment horizontal="left" wrapText="1"/>
    </xf>
    <xf numFmtId="3" fontId="4" fillId="11" borderId="17" xfId="3" applyNumberFormat="1" applyFont="1" applyFill="1" applyBorder="1" applyAlignment="1">
      <alignment horizontal="right" vertical="center" wrapText="1"/>
    </xf>
    <xf numFmtId="3" fontId="4" fillId="11" borderId="3" xfId="3" applyNumberFormat="1" applyFont="1" applyFill="1" applyBorder="1" applyAlignment="1">
      <alignment horizontal="right" wrapText="1"/>
    </xf>
    <xf numFmtId="0" fontId="4" fillId="0" borderId="17" xfId="3" applyFont="1" applyBorder="1" applyAlignment="1">
      <alignment horizontal="left" vertical="center" wrapText="1"/>
    </xf>
    <xf numFmtId="3" fontId="4" fillId="0" borderId="17" xfId="3" applyNumberFormat="1" applyFont="1" applyBorder="1" applyAlignment="1">
      <alignment horizontal="right" vertical="center" wrapText="1"/>
    </xf>
    <xf numFmtId="3" fontId="4" fillId="0" borderId="3" xfId="3" applyNumberFormat="1" applyFont="1" applyBorder="1" applyAlignment="1">
      <alignment horizontal="right" wrapText="1"/>
    </xf>
    <xf numFmtId="0" fontId="4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right" wrapText="1"/>
    </xf>
    <xf numFmtId="3" fontId="4" fillId="0" borderId="3" xfId="0" applyNumberFormat="1" applyFont="1" applyBorder="1" applyAlignment="1">
      <alignment wrapText="1"/>
    </xf>
    <xf numFmtId="0" fontId="32" fillId="0" borderId="19" xfId="0" applyNumberFormat="1" applyFont="1" applyBorder="1"/>
    <xf numFmtId="0" fontId="4" fillId="0" borderId="19" xfId="0" applyFont="1" applyBorder="1" applyAlignment="1">
      <alignment wrapText="1"/>
    </xf>
    <xf numFmtId="0" fontId="20" fillId="0" borderId="19" xfId="0" applyFont="1" applyBorder="1" applyAlignment="1">
      <alignment horizontal="left" vertical="center" wrapText="1"/>
    </xf>
    <xf numFmtId="0" fontId="4" fillId="0" borderId="19" xfId="5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 wrapText="1"/>
    </xf>
    <xf numFmtId="3" fontId="21" fillId="0" borderId="20" xfId="0" applyNumberFormat="1" applyFont="1" applyBorder="1" applyAlignment="1">
      <alignment wrapText="1" shrinkToFit="1"/>
    </xf>
    <xf numFmtId="44" fontId="32" fillId="0" borderId="21" xfId="9" applyFont="1" applyBorder="1" applyAlignment="1">
      <alignment horizontal="right"/>
    </xf>
    <xf numFmtId="2" fontId="0" fillId="0" borderId="19" xfId="0" applyNumberFormat="1" applyFill="1" applyBorder="1"/>
    <xf numFmtId="44" fontId="32" fillId="0" borderId="19" xfId="3" applyNumberFormat="1" applyFont="1" applyBorder="1" applyAlignment="1">
      <alignment horizontal="right" wrapText="1"/>
    </xf>
    <xf numFmtId="44" fontId="32" fillId="0" borderId="19" xfId="9" applyFont="1" applyFill="1" applyBorder="1" applyAlignment="1">
      <alignment horizontal="center" vertical="center" wrapText="1"/>
    </xf>
    <xf numFmtId="44" fontId="32" fillId="0" borderId="22" xfId="9" applyFont="1" applyFill="1" applyBorder="1" applyAlignment="1">
      <alignment horizontal="center" vertical="center" wrapText="1"/>
    </xf>
    <xf numFmtId="44" fontId="32" fillId="0" borderId="19" xfId="9" applyFont="1" applyFill="1" applyBorder="1" applyAlignment="1">
      <alignment wrapText="1"/>
    </xf>
    <xf numFmtId="0" fontId="32" fillId="0" borderId="0" xfId="0" applyNumberFormat="1" applyFont="1" applyBorder="1" applyAlignment="1">
      <alignment horizontal="center"/>
    </xf>
    <xf numFmtId="44" fontId="26" fillId="0" borderId="8" xfId="9" applyFont="1" applyFill="1" applyBorder="1" applyAlignment="1">
      <alignment horizontal="center" vertical="center" wrapText="1"/>
    </xf>
    <xf numFmtId="44" fontId="26" fillId="0" borderId="23" xfId="0" applyNumberFormat="1" applyFont="1" applyFill="1" applyBorder="1"/>
    <xf numFmtId="44" fontId="26" fillId="0" borderId="8" xfId="0" applyNumberFormat="1" applyFont="1" applyFill="1" applyBorder="1"/>
    <xf numFmtId="0" fontId="0" fillId="0" borderId="0" xfId="0" applyFill="1" applyBorder="1"/>
    <xf numFmtId="44" fontId="11" fillId="0" borderId="0" xfId="9"/>
    <xf numFmtId="2" fontId="0" fillId="0" borderId="0" xfId="0" applyNumberFormat="1" applyFill="1"/>
    <xf numFmtId="165" fontId="0" fillId="0" borderId="0" xfId="0" applyNumberFormat="1"/>
    <xf numFmtId="0" fontId="0" fillId="0" borderId="0" xfId="0" applyFill="1"/>
  </cellXfs>
  <cellStyles count="21">
    <cellStyle name="Currency 2" xfId="20"/>
    <cellStyle name="Excel Built-in Normal" xfId="3"/>
    <cellStyle name="Normal 2" xfId="19"/>
    <cellStyle name="Normal 2 3" xfId="13"/>
    <cellStyle name="Normal 5" xfId="15"/>
    <cellStyle name="Normalny" xfId="0" builtinId="0"/>
    <cellStyle name="Normalny 2 2" xfId="18"/>
    <cellStyle name="Normalny 2_nowy suprane baxter dopisac do duzych umów" xfId="2"/>
    <cellStyle name="Normalny 3" xfId="11"/>
    <cellStyle name="Normalny 31 2" xfId="7"/>
    <cellStyle name="Normalny_alfacetycznie leki+cyt 2011" xfId="4"/>
    <cellStyle name="Normalny_alfacetycznie leki+cyt 2011_cenowy po zmian(3)" xfId="6"/>
    <cellStyle name="Normalny_Arkusz2_nowy suprane baxter dopisac do duzych umów" xfId="1"/>
    <cellStyle name="Normalny_LISTA DO PRZETARGU NA 2014 nazwy leków" xfId="12"/>
    <cellStyle name="Normalny_Załącznik do wniosku i załącznik dla p Iwony - przetarg maj 2013" xfId="14"/>
    <cellStyle name="Normalny_zamówienie z chemioterapi na cytostatyki" xfId="5"/>
    <cellStyle name="Normalny_zamówienie z chemioterapi na cytostatyki_ZAŁĄCZNIKI DO UMÓW APTEKA" xfId="8"/>
    <cellStyle name="Normalny_Zeszyt2" xfId="16"/>
    <cellStyle name="Procentowy" xfId="10" builtinId="5"/>
    <cellStyle name="Walutowy" xfId="9" builtinId="4"/>
    <cellStyle name="Walutowy 2" xfId="17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tabSelected="1" topLeftCell="A25" workbookViewId="0">
      <selection activeCell="M1" sqref="M1:M1048576"/>
    </sheetView>
  </sheetViews>
  <sheetFormatPr defaultRowHeight="15"/>
  <cols>
    <col min="1" max="1" width="3.140625" customWidth="1"/>
    <col min="2" max="2" width="19.5703125" style="126" customWidth="1"/>
    <col min="3" max="3" width="16.7109375" style="126" customWidth="1"/>
    <col min="4" max="4" width="8.7109375" customWidth="1"/>
    <col min="5" max="5" width="8.42578125" customWidth="1"/>
    <col min="6" max="6" width="10.140625" customWidth="1"/>
    <col min="7" max="7" width="8.42578125" customWidth="1"/>
    <col min="8" max="8" width="8.5703125" customWidth="1"/>
    <col min="9" max="9" width="10.42578125" customWidth="1"/>
    <col min="10" max="10" width="10.28515625" customWidth="1"/>
    <col min="11" max="11" width="7.85546875" customWidth="1"/>
    <col min="12" max="12" width="10.140625" customWidth="1"/>
    <col min="13" max="13" width="10" customWidth="1"/>
    <col min="14" max="14" width="10.28515625" customWidth="1"/>
    <col min="15" max="15" width="8.28515625" customWidth="1"/>
    <col min="16" max="16" width="8.140625" customWidth="1"/>
    <col min="17" max="17" width="10.140625" customWidth="1"/>
    <col min="18" max="18" width="8.85546875" customWidth="1"/>
    <col min="19" max="19" width="9.7109375" customWidth="1"/>
    <col min="20" max="20" width="8.140625" customWidth="1"/>
    <col min="21" max="21" width="7.85546875" customWidth="1"/>
    <col min="22" max="22" width="8.140625" customWidth="1"/>
    <col min="23" max="23" width="8.7109375" customWidth="1"/>
    <col min="24" max="24" width="10.5703125" style="111" customWidth="1"/>
    <col min="25" max="25" width="11" customWidth="1"/>
  </cols>
  <sheetData>
    <row r="1" spans="1:25">
      <c r="A1" s="93"/>
      <c r="B1" s="112"/>
      <c r="C1" s="127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4"/>
      <c r="P1" s="94"/>
      <c r="Q1" s="94"/>
      <c r="R1" s="94"/>
      <c r="S1" s="94"/>
      <c r="T1" s="94"/>
      <c r="U1" s="94"/>
      <c r="V1" s="94"/>
      <c r="W1" s="94"/>
      <c r="X1" s="107"/>
      <c r="Y1" s="89"/>
    </row>
    <row r="2" spans="1:25" ht="23.25" customHeight="1">
      <c r="A2" s="93"/>
      <c r="B2" s="96"/>
      <c r="C2" s="429" t="s">
        <v>120</v>
      </c>
      <c r="D2" s="429"/>
      <c r="E2" s="429"/>
      <c r="F2" s="97"/>
      <c r="G2" s="97"/>
      <c r="H2" s="97"/>
      <c r="I2" s="97"/>
      <c r="J2" s="97"/>
      <c r="K2" s="97"/>
      <c r="L2" s="97"/>
      <c r="M2" s="97"/>
      <c r="N2" s="97"/>
      <c r="O2" s="96"/>
      <c r="P2" s="96"/>
      <c r="Q2" s="96"/>
      <c r="R2" s="96"/>
      <c r="S2" s="96"/>
      <c r="T2" s="96"/>
      <c r="U2" s="96"/>
      <c r="V2" s="96"/>
      <c r="W2" s="96"/>
      <c r="X2" s="107"/>
      <c r="Y2" s="89"/>
    </row>
    <row r="3" spans="1:25">
      <c r="A3" s="98"/>
      <c r="B3" s="113"/>
      <c r="C3" s="128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99"/>
      <c r="P3" s="99"/>
      <c r="Q3" s="99"/>
      <c r="R3" s="99"/>
      <c r="S3" s="99"/>
      <c r="T3" s="99"/>
      <c r="U3" s="99"/>
      <c r="V3" s="99"/>
      <c r="W3" s="99"/>
      <c r="X3" s="107"/>
      <c r="Y3" s="89"/>
    </row>
    <row r="4" spans="1:25">
      <c r="A4" s="428" t="s">
        <v>119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428"/>
      <c r="U4" s="428"/>
      <c r="V4" s="428"/>
      <c r="W4" s="428"/>
      <c r="X4" s="107"/>
      <c r="Y4" s="89"/>
    </row>
    <row r="5" spans="1:25">
      <c r="A5" s="90"/>
      <c r="B5" s="114"/>
      <c r="C5" s="129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1"/>
      <c r="P5" s="91"/>
      <c r="Q5" s="91"/>
      <c r="R5" s="91"/>
      <c r="S5" s="91"/>
      <c r="T5" s="91"/>
      <c r="U5" s="91"/>
      <c r="V5" s="91"/>
      <c r="W5" s="91"/>
      <c r="X5" s="107"/>
      <c r="Y5" s="89"/>
    </row>
    <row r="6" spans="1:25">
      <c r="A6" s="90"/>
      <c r="B6" s="114"/>
      <c r="C6" s="129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1"/>
      <c r="P6" s="91"/>
      <c r="Q6" s="91"/>
      <c r="R6" s="91"/>
      <c r="S6" s="91"/>
      <c r="T6" s="91"/>
      <c r="U6" s="91"/>
      <c r="V6" s="91"/>
      <c r="W6" s="91"/>
      <c r="X6" s="107"/>
      <c r="Y6" s="89"/>
    </row>
    <row r="7" spans="1:25" ht="393" customHeight="1">
      <c r="A7" s="68" t="s">
        <v>0</v>
      </c>
      <c r="B7" s="115" t="s">
        <v>1</v>
      </c>
      <c r="C7" s="115" t="s">
        <v>2</v>
      </c>
      <c r="D7" s="104" t="s">
        <v>3</v>
      </c>
      <c r="E7" s="104" t="s">
        <v>4</v>
      </c>
      <c r="F7" s="104" t="s">
        <v>5</v>
      </c>
      <c r="G7" s="104" t="s">
        <v>6</v>
      </c>
      <c r="H7" s="104" t="s">
        <v>7</v>
      </c>
      <c r="I7" s="104" t="s">
        <v>8</v>
      </c>
      <c r="J7" s="104" t="s">
        <v>9</v>
      </c>
      <c r="K7" s="104" t="s">
        <v>10</v>
      </c>
      <c r="L7" s="104" t="s">
        <v>11</v>
      </c>
      <c r="M7" s="104" t="s">
        <v>12</v>
      </c>
      <c r="N7" s="104" t="s">
        <v>13</v>
      </c>
      <c r="O7" s="105" t="s">
        <v>14</v>
      </c>
      <c r="P7" s="105" t="s">
        <v>15</v>
      </c>
      <c r="Q7" s="105" t="s">
        <v>16</v>
      </c>
      <c r="R7" s="105" t="s">
        <v>17</v>
      </c>
      <c r="S7" s="105" t="s">
        <v>18</v>
      </c>
      <c r="T7" s="105" t="s">
        <v>19</v>
      </c>
      <c r="U7" s="105" t="s">
        <v>20</v>
      </c>
      <c r="V7" s="105" t="s">
        <v>21</v>
      </c>
      <c r="W7" s="106" t="s">
        <v>22</v>
      </c>
      <c r="X7" s="69" t="s">
        <v>23</v>
      </c>
      <c r="Y7" s="70" t="s">
        <v>24</v>
      </c>
    </row>
    <row r="8" spans="1:25">
      <c r="A8" s="71"/>
      <c r="B8" s="116"/>
      <c r="C8" s="116"/>
      <c r="D8" s="72">
        <v>1</v>
      </c>
      <c r="E8" s="72">
        <v>2</v>
      </c>
      <c r="F8" s="72">
        <v>3</v>
      </c>
      <c r="G8" s="72">
        <v>4</v>
      </c>
      <c r="H8" s="72">
        <v>5</v>
      </c>
      <c r="I8" s="72">
        <v>6</v>
      </c>
      <c r="J8" s="72">
        <v>7</v>
      </c>
      <c r="K8" s="72">
        <v>8</v>
      </c>
      <c r="L8" s="72">
        <v>9</v>
      </c>
      <c r="M8" s="72">
        <v>10</v>
      </c>
      <c r="N8" s="72">
        <v>11</v>
      </c>
      <c r="O8" s="72">
        <v>12</v>
      </c>
      <c r="P8" s="72">
        <v>13</v>
      </c>
      <c r="Q8" s="72">
        <v>14</v>
      </c>
      <c r="R8" s="72">
        <v>15</v>
      </c>
      <c r="S8" s="72">
        <v>16</v>
      </c>
      <c r="T8" s="72">
        <v>17</v>
      </c>
      <c r="U8" s="72">
        <v>18</v>
      </c>
      <c r="V8" s="72">
        <v>19</v>
      </c>
      <c r="W8" s="72">
        <v>20</v>
      </c>
      <c r="X8" s="108"/>
      <c r="Y8" s="73"/>
    </row>
    <row r="9" spans="1:25">
      <c r="A9" s="74">
        <v>1</v>
      </c>
      <c r="B9" s="5" t="s">
        <v>25</v>
      </c>
      <c r="C9" s="5" t="s">
        <v>26</v>
      </c>
      <c r="D9" s="26"/>
      <c r="E9" s="26"/>
      <c r="F9" s="26"/>
      <c r="G9" s="26">
        <v>7117.2</v>
      </c>
      <c r="H9" s="26"/>
      <c r="I9" s="50">
        <v>7079.4</v>
      </c>
      <c r="J9" s="26"/>
      <c r="K9" s="26"/>
      <c r="L9" s="26"/>
      <c r="M9" s="26">
        <v>7214.4</v>
      </c>
      <c r="N9" s="26"/>
      <c r="O9" s="35"/>
      <c r="P9" s="35"/>
      <c r="Q9" s="35"/>
      <c r="R9" s="35"/>
      <c r="S9" s="35"/>
      <c r="T9" s="35"/>
      <c r="U9" s="35"/>
      <c r="V9" s="35"/>
      <c r="W9" s="75"/>
      <c r="X9" s="109">
        <v>7100</v>
      </c>
      <c r="Y9" s="76">
        <f>MIN(D9:W9)</f>
        <v>7079.4</v>
      </c>
    </row>
    <row r="10" spans="1:25" ht="45">
      <c r="A10" s="74">
        <v>2</v>
      </c>
      <c r="B10" s="117" t="s">
        <v>27</v>
      </c>
      <c r="C10" s="117" t="s">
        <v>28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77">
        <v>5410.8</v>
      </c>
      <c r="P10" s="35"/>
      <c r="Q10" s="35"/>
      <c r="R10" s="35"/>
      <c r="S10" s="35"/>
      <c r="T10" s="35"/>
      <c r="U10" s="35"/>
      <c r="V10" s="35">
        <v>5508</v>
      </c>
      <c r="W10" s="75"/>
      <c r="X10" s="109">
        <v>5190</v>
      </c>
      <c r="Y10" s="76">
        <f t="shared" ref="Y10:Y55" si="0">MIN(D10:W10)</f>
        <v>5410.8</v>
      </c>
    </row>
    <row r="11" spans="1:25" ht="45">
      <c r="A11" s="74">
        <v>3</v>
      </c>
      <c r="B11" s="6" t="s">
        <v>29</v>
      </c>
      <c r="C11" s="6" t="s">
        <v>30</v>
      </c>
      <c r="D11" s="28"/>
      <c r="E11" s="28"/>
      <c r="F11" s="28"/>
      <c r="G11" s="28">
        <v>4361.04</v>
      </c>
      <c r="H11" s="28"/>
      <c r="I11" s="28">
        <v>4227.12</v>
      </c>
      <c r="J11" s="28"/>
      <c r="K11" s="28"/>
      <c r="L11" s="28"/>
      <c r="M11" s="51">
        <v>4212</v>
      </c>
      <c r="N11" s="28"/>
      <c r="O11" s="35"/>
      <c r="P11" s="35"/>
      <c r="Q11" s="35"/>
      <c r="R11" s="35"/>
      <c r="S11" s="35"/>
      <c r="T11" s="35">
        <v>4320</v>
      </c>
      <c r="U11" s="35"/>
      <c r="V11" s="35"/>
      <c r="W11" s="75"/>
      <c r="X11" s="109">
        <v>4536</v>
      </c>
      <c r="Y11" s="76">
        <f t="shared" si="0"/>
        <v>4212</v>
      </c>
    </row>
    <row r="12" spans="1:25" ht="34.5">
      <c r="A12" s="74">
        <v>4</v>
      </c>
      <c r="B12" s="7" t="s">
        <v>31</v>
      </c>
      <c r="C12" s="6" t="s">
        <v>32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78"/>
      <c r="P12" s="78"/>
      <c r="Q12" s="78"/>
      <c r="R12" s="78"/>
      <c r="S12" s="78"/>
      <c r="T12" s="78"/>
      <c r="U12" s="78"/>
      <c r="V12" s="78"/>
      <c r="W12" s="79"/>
      <c r="X12" s="109">
        <v>26460</v>
      </c>
      <c r="Y12" s="76">
        <f t="shared" si="0"/>
        <v>0</v>
      </c>
    </row>
    <row r="13" spans="1:25" ht="23.25">
      <c r="A13" s="74">
        <v>5</v>
      </c>
      <c r="B13" s="118" t="s">
        <v>33</v>
      </c>
      <c r="C13" s="130" t="s">
        <v>34</v>
      </c>
      <c r="D13" s="29"/>
      <c r="E13" s="29"/>
      <c r="F13" s="29"/>
      <c r="G13" s="29">
        <v>20676.599999999999</v>
      </c>
      <c r="H13" s="29"/>
      <c r="I13" s="52">
        <v>20557.8</v>
      </c>
      <c r="J13" s="29"/>
      <c r="K13" s="29"/>
      <c r="L13" s="29"/>
      <c r="M13" s="29">
        <v>20962.8</v>
      </c>
      <c r="N13" s="29"/>
      <c r="O13" s="35"/>
      <c r="P13" s="35"/>
      <c r="Q13" s="35"/>
      <c r="R13" s="35"/>
      <c r="S13" s="35"/>
      <c r="T13" s="35"/>
      <c r="U13" s="35"/>
      <c r="V13" s="35"/>
      <c r="W13" s="75"/>
      <c r="X13" s="109">
        <v>20635</v>
      </c>
      <c r="Y13" s="76">
        <f t="shared" si="0"/>
        <v>20557.8</v>
      </c>
    </row>
    <row r="14" spans="1:25">
      <c r="A14" s="74">
        <v>6</v>
      </c>
      <c r="B14" s="10" t="s">
        <v>35</v>
      </c>
      <c r="C14" s="10" t="s">
        <v>36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77">
        <v>2436.48</v>
      </c>
      <c r="P14" s="35"/>
      <c r="Q14" s="35"/>
      <c r="R14" s="35"/>
      <c r="S14" s="35"/>
      <c r="T14" s="35"/>
      <c r="U14" s="35"/>
      <c r="V14" s="35"/>
      <c r="W14" s="75"/>
      <c r="X14" s="109">
        <v>1842</v>
      </c>
      <c r="Y14" s="76">
        <f t="shared" si="0"/>
        <v>2436.48</v>
      </c>
    </row>
    <row r="15" spans="1:25">
      <c r="A15" s="74">
        <v>7</v>
      </c>
      <c r="B15" s="119" t="s">
        <v>37</v>
      </c>
      <c r="C15" s="119" t="s">
        <v>38</v>
      </c>
      <c r="D15" s="25"/>
      <c r="E15" s="25"/>
      <c r="F15" s="25"/>
      <c r="G15" s="25"/>
      <c r="H15" s="25"/>
      <c r="I15" s="1">
        <v>15048.18</v>
      </c>
      <c r="J15" s="25"/>
      <c r="K15" s="25"/>
      <c r="L15" s="25"/>
      <c r="M15" s="25"/>
      <c r="N15" s="25"/>
      <c r="O15" s="35"/>
      <c r="P15" s="35"/>
      <c r="Q15" s="35"/>
      <c r="R15" s="35"/>
      <c r="S15" s="35"/>
      <c r="T15" s="35"/>
      <c r="U15" s="35"/>
      <c r="V15" s="35"/>
      <c r="W15" s="75"/>
      <c r="X15" s="109">
        <v>15079.5</v>
      </c>
      <c r="Y15" s="76">
        <f t="shared" si="0"/>
        <v>15048.18</v>
      </c>
    </row>
    <row r="16" spans="1:25">
      <c r="A16" s="74">
        <v>8</v>
      </c>
      <c r="B16" s="6" t="s">
        <v>39</v>
      </c>
      <c r="C16" s="6" t="s">
        <v>40</v>
      </c>
      <c r="D16" s="28"/>
      <c r="E16" s="28"/>
      <c r="F16" s="28"/>
      <c r="G16" s="28">
        <v>2741.04</v>
      </c>
      <c r="H16" s="28"/>
      <c r="I16" s="51">
        <v>2702.16</v>
      </c>
      <c r="J16" s="28"/>
      <c r="K16" s="28"/>
      <c r="L16" s="28"/>
      <c r="M16" s="28"/>
      <c r="N16" s="28"/>
      <c r="O16" s="35"/>
      <c r="P16" s="35"/>
      <c r="Q16" s="35"/>
      <c r="R16" s="35"/>
      <c r="S16" s="35"/>
      <c r="T16" s="35"/>
      <c r="U16" s="35"/>
      <c r="V16" s="35"/>
      <c r="W16" s="75"/>
      <c r="X16" s="109">
        <v>2286</v>
      </c>
      <c r="Y16" s="76">
        <f t="shared" si="0"/>
        <v>2702.16</v>
      </c>
    </row>
    <row r="17" spans="1:25" ht="45">
      <c r="A17" s="74">
        <v>9</v>
      </c>
      <c r="B17" s="11" t="s">
        <v>41</v>
      </c>
      <c r="C17" s="131" t="s">
        <v>42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5">
        <v>1620</v>
      </c>
      <c r="P17" s="35"/>
      <c r="Q17" s="35"/>
      <c r="R17" s="35"/>
      <c r="S17" s="35"/>
      <c r="T17" s="35"/>
      <c r="U17" s="77">
        <v>1069.2</v>
      </c>
      <c r="V17" s="35"/>
      <c r="W17" s="75"/>
      <c r="X17" s="109">
        <v>1134</v>
      </c>
      <c r="Y17" s="76">
        <f t="shared" si="0"/>
        <v>1069.2</v>
      </c>
    </row>
    <row r="18" spans="1:25" ht="23.25">
      <c r="A18" s="74">
        <v>10</v>
      </c>
      <c r="B18" s="10" t="s">
        <v>43</v>
      </c>
      <c r="C18" s="10" t="s">
        <v>44</v>
      </c>
      <c r="D18" s="26"/>
      <c r="E18" s="26"/>
      <c r="F18" s="26"/>
      <c r="G18" s="26"/>
      <c r="H18" s="26"/>
      <c r="I18" s="26">
        <v>68458.39</v>
      </c>
      <c r="J18" s="26"/>
      <c r="K18" s="26"/>
      <c r="L18" s="26"/>
      <c r="M18" s="50">
        <v>68433.34</v>
      </c>
      <c r="N18" s="26"/>
      <c r="O18" s="35"/>
      <c r="P18" s="35"/>
      <c r="Q18" s="35"/>
      <c r="R18" s="35"/>
      <c r="S18" s="35"/>
      <c r="T18" s="35"/>
      <c r="U18" s="35"/>
      <c r="V18" s="35"/>
      <c r="W18" s="75"/>
      <c r="X18" s="109">
        <v>68456.2</v>
      </c>
      <c r="Y18" s="76">
        <f t="shared" si="0"/>
        <v>68433.34</v>
      </c>
    </row>
    <row r="19" spans="1:25">
      <c r="A19" s="74">
        <v>11</v>
      </c>
      <c r="B19" s="120" t="s">
        <v>45</v>
      </c>
      <c r="C19" s="120" t="s">
        <v>46</v>
      </c>
      <c r="D19" s="31"/>
      <c r="E19" s="31"/>
      <c r="F19" s="31"/>
      <c r="G19" s="31">
        <v>1620</v>
      </c>
      <c r="H19" s="31"/>
      <c r="I19" s="53">
        <v>1605.42</v>
      </c>
      <c r="J19" s="31"/>
      <c r="K19" s="31"/>
      <c r="L19" s="31"/>
      <c r="M19" s="31"/>
      <c r="N19" s="31"/>
      <c r="O19" s="35"/>
      <c r="P19" s="35"/>
      <c r="Q19" s="35"/>
      <c r="R19" s="35"/>
      <c r="S19" s="35"/>
      <c r="T19" s="35"/>
      <c r="U19" s="35"/>
      <c r="V19" s="35"/>
      <c r="W19" s="75"/>
      <c r="X19" s="109">
        <v>1906.5</v>
      </c>
      <c r="Y19" s="76">
        <f t="shared" si="0"/>
        <v>1605.42</v>
      </c>
    </row>
    <row r="20" spans="1:25" ht="236.25">
      <c r="A20" s="74">
        <v>12</v>
      </c>
      <c r="B20" s="2" t="s">
        <v>47</v>
      </c>
      <c r="C20" s="2" t="s">
        <v>48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54">
        <v>9849.6</v>
      </c>
      <c r="P20" s="33"/>
      <c r="Q20" s="33"/>
      <c r="R20" s="33"/>
      <c r="S20" s="33"/>
      <c r="T20" s="33"/>
      <c r="U20" s="33"/>
      <c r="V20" s="33"/>
      <c r="W20" s="75"/>
      <c r="X20" s="109">
        <v>9792</v>
      </c>
      <c r="Y20" s="76">
        <f t="shared" si="0"/>
        <v>9849.6</v>
      </c>
    </row>
    <row r="21" spans="1:25">
      <c r="A21" s="74">
        <v>13</v>
      </c>
      <c r="B21" s="3" t="s">
        <v>49</v>
      </c>
      <c r="C21" s="3" t="s">
        <v>50</v>
      </c>
      <c r="D21" s="29"/>
      <c r="E21" s="29"/>
      <c r="F21" s="29"/>
      <c r="G21" s="29">
        <v>23567.759999999998</v>
      </c>
      <c r="H21" s="29"/>
      <c r="I21" s="52">
        <v>23470.560000000001</v>
      </c>
      <c r="J21" s="29"/>
      <c r="K21" s="29"/>
      <c r="L21" s="29"/>
      <c r="M21" s="29">
        <v>23943.599999999999</v>
      </c>
      <c r="N21" s="29"/>
      <c r="O21" s="35"/>
      <c r="P21" s="35"/>
      <c r="Q21" s="35"/>
      <c r="R21" s="35"/>
      <c r="S21" s="35"/>
      <c r="T21" s="35"/>
      <c r="U21" s="35"/>
      <c r="V21" s="35"/>
      <c r="W21" s="75"/>
      <c r="X21" s="109">
        <v>23496</v>
      </c>
      <c r="Y21" s="76">
        <f t="shared" si="0"/>
        <v>23470.560000000001</v>
      </c>
    </row>
    <row r="22" spans="1:25">
      <c r="A22" s="74">
        <v>14</v>
      </c>
      <c r="B22" s="4" t="s">
        <v>51</v>
      </c>
      <c r="C22" s="4" t="s">
        <v>52</v>
      </c>
      <c r="D22" s="34"/>
      <c r="E22" s="34"/>
      <c r="F22" s="34"/>
      <c r="G22" s="34">
        <v>8686.98</v>
      </c>
      <c r="H22" s="34">
        <v>8642.7000000000007</v>
      </c>
      <c r="I22" s="55">
        <v>7971.48</v>
      </c>
      <c r="J22" s="34"/>
      <c r="K22" s="34"/>
      <c r="L22" s="34"/>
      <c r="M22" s="34"/>
      <c r="N22" s="34"/>
      <c r="O22" s="35"/>
      <c r="P22" s="35"/>
      <c r="Q22" s="35"/>
      <c r="R22" s="35"/>
      <c r="S22" s="35"/>
      <c r="T22" s="35"/>
      <c r="U22" s="35"/>
      <c r="V22" s="35"/>
      <c r="W22" s="75"/>
      <c r="X22" s="109">
        <v>7994</v>
      </c>
      <c r="Y22" s="76">
        <f t="shared" si="0"/>
        <v>7971.48</v>
      </c>
    </row>
    <row r="23" spans="1:25">
      <c r="A23" s="74">
        <v>15</v>
      </c>
      <c r="B23" s="5" t="s">
        <v>53</v>
      </c>
      <c r="C23" s="5" t="s">
        <v>54</v>
      </c>
      <c r="D23" s="26"/>
      <c r="E23" s="26"/>
      <c r="F23" s="26"/>
      <c r="G23" s="26">
        <v>2849.58</v>
      </c>
      <c r="H23" s="26"/>
      <c r="I23" s="26"/>
      <c r="J23" s="26"/>
      <c r="K23" s="26"/>
      <c r="L23" s="26"/>
      <c r="M23" s="50">
        <v>1287.9000000000001</v>
      </c>
      <c r="N23" s="26"/>
      <c r="O23" s="35"/>
      <c r="P23" s="35"/>
      <c r="Q23" s="35"/>
      <c r="R23" s="35"/>
      <c r="S23" s="35"/>
      <c r="T23" s="35"/>
      <c r="U23" s="35"/>
      <c r="V23" s="35"/>
      <c r="W23" s="75"/>
      <c r="X23" s="109">
        <v>1288.5</v>
      </c>
      <c r="Y23" s="76">
        <f t="shared" si="0"/>
        <v>1287.9000000000001</v>
      </c>
    </row>
    <row r="24" spans="1:25">
      <c r="A24" s="74">
        <v>16</v>
      </c>
      <c r="B24" s="6" t="s">
        <v>55</v>
      </c>
      <c r="C24" s="6" t="s">
        <v>56</v>
      </c>
      <c r="D24" s="28"/>
      <c r="E24" s="51">
        <v>3632.04</v>
      </c>
      <c r="F24" s="28"/>
      <c r="G24" s="28"/>
      <c r="H24" s="28"/>
      <c r="I24" s="28"/>
      <c r="J24" s="28"/>
      <c r="K24" s="28"/>
      <c r="L24" s="28"/>
      <c r="M24" s="28"/>
      <c r="N24" s="28"/>
      <c r="O24" s="35"/>
      <c r="P24" s="35"/>
      <c r="Q24" s="35"/>
      <c r="R24" s="35"/>
      <c r="S24" s="35"/>
      <c r="T24" s="35"/>
      <c r="U24" s="35"/>
      <c r="V24" s="35"/>
      <c r="W24" s="75"/>
      <c r="X24" s="109">
        <v>3633</v>
      </c>
      <c r="Y24" s="76">
        <f t="shared" si="0"/>
        <v>3632.04</v>
      </c>
    </row>
    <row r="25" spans="1:25" ht="23.25">
      <c r="A25" s="74">
        <v>17</v>
      </c>
      <c r="B25" s="7" t="s">
        <v>57</v>
      </c>
      <c r="C25" s="7" t="s">
        <v>58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35"/>
      <c r="P25" s="35"/>
      <c r="Q25" s="35"/>
      <c r="R25" s="35"/>
      <c r="S25" s="35"/>
      <c r="T25" s="35"/>
      <c r="U25" s="77">
        <v>8100</v>
      </c>
      <c r="V25" s="35"/>
      <c r="W25" s="75"/>
      <c r="X25" s="109">
        <v>8424</v>
      </c>
      <c r="Y25" s="76">
        <f t="shared" si="0"/>
        <v>8100</v>
      </c>
    </row>
    <row r="26" spans="1:25" ht="23.25">
      <c r="A26" s="74">
        <v>18</v>
      </c>
      <c r="B26" s="5" t="s">
        <v>59</v>
      </c>
      <c r="C26" s="5" t="s">
        <v>60</v>
      </c>
      <c r="D26" s="26"/>
      <c r="E26" s="26"/>
      <c r="F26" s="26"/>
      <c r="G26" s="26">
        <v>4043.52</v>
      </c>
      <c r="H26" s="26"/>
      <c r="I26" s="50">
        <v>4021.92</v>
      </c>
      <c r="J26" s="26"/>
      <c r="K26" s="26"/>
      <c r="L26" s="26"/>
      <c r="M26" s="26">
        <v>4099.68</v>
      </c>
      <c r="N26" s="26"/>
      <c r="O26" s="80">
        <v>4060.8</v>
      </c>
      <c r="P26" s="80"/>
      <c r="Q26" s="80"/>
      <c r="R26" s="80"/>
      <c r="S26" s="80"/>
      <c r="T26" s="80"/>
      <c r="U26" s="80"/>
      <c r="V26" s="80"/>
      <c r="W26" s="75"/>
      <c r="X26" s="109">
        <v>4040</v>
      </c>
      <c r="Y26" s="76">
        <f t="shared" si="0"/>
        <v>4021.92</v>
      </c>
    </row>
    <row r="27" spans="1:25">
      <c r="A27" s="74">
        <v>19</v>
      </c>
      <c r="B27" s="6" t="s">
        <v>61</v>
      </c>
      <c r="C27" s="6" t="s">
        <v>62</v>
      </c>
      <c r="D27" s="28"/>
      <c r="E27" s="28"/>
      <c r="F27" s="28"/>
      <c r="G27" s="28">
        <v>8210.16</v>
      </c>
      <c r="H27" s="28">
        <v>8343</v>
      </c>
      <c r="I27" s="51">
        <v>7931.52</v>
      </c>
      <c r="J27" s="28"/>
      <c r="K27" s="28"/>
      <c r="L27" s="28"/>
      <c r="M27" s="28">
        <v>8177.76</v>
      </c>
      <c r="N27" s="28"/>
      <c r="O27" s="35"/>
      <c r="P27" s="35"/>
      <c r="Q27" s="35"/>
      <c r="R27" s="35"/>
      <c r="S27" s="35"/>
      <c r="T27" s="35"/>
      <c r="U27" s="35"/>
      <c r="V27" s="35"/>
      <c r="W27" s="75"/>
      <c r="X27" s="109">
        <v>9732</v>
      </c>
      <c r="Y27" s="76">
        <f t="shared" si="0"/>
        <v>7931.52</v>
      </c>
    </row>
    <row r="28" spans="1:25" ht="45.75">
      <c r="A28" s="74">
        <v>20</v>
      </c>
      <c r="B28" s="8" t="s">
        <v>63</v>
      </c>
      <c r="C28" s="9" t="s">
        <v>64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5">
        <v>26190</v>
      </c>
      <c r="P28" s="35"/>
      <c r="Q28" s="35"/>
      <c r="R28" s="35"/>
      <c r="S28" s="35"/>
      <c r="T28" s="35"/>
      <c r="U28" s="35"/>
      <c r="V28" s="77">
        <v>10692</v>
      </c>
      <c r="W28" s="75"/>
      <c r="X28" s="109">
        <v>10900</v>
      </c>
      <c r="Y28" s="76">
        <f t="shared" si="0"/>
        <v>10692</v>
      </c>
    </row>
    <row r="29" spans="1:25">
      <c r="A29" s="74">
        <v>21</v>
      </c>
      <c r="B29" s="10" t="s">
        <v>65</v>
      </c>
      <c r="C29" s="10" t="s">
        <v>66</v>
      </c>
      <c r="D29" s="26"/>
      <c r="E29" s="26"/>
      <c r="F29" s="26"/>
      <c r="G29" s="26">
        <v>130102.2</v>
      </c>
      <c r="H29" s="26"/>
      <c r="I29" s="50">
        <v>129535.2</v>
      </c>
      <c r="J29" s="26"/>
      <c r="K29" s="26"/>
      <c r="L29" s="26"/>
      <c r="M29" s="26">
        <v>132175.79999999999</v>
      </c>
      <c r="N29" s="26"/>
      <c r="O29" s="81"/>
      <c r="P29" s="81"/>
      <c r="Q29" s="81"/>
      <c r="R29" s="81"/>
      <c r="S29" s="81"/>
      <c r="T29" s="81"/>
      <c r="U29" s="81"/>
      <c r="V29" s="81"/>
      <c r="W29" s="75"/>
      <c r="X29" s="109">
        <v>128880</v>
      </c>
      <c r="Y29" s="76">
        <f t="shared" si="0"/>
        <v>129535.2</v>
      </c>
    </row>
    <row r="30" spans="1:25" ht="23.25">
      <c r="A30" s="74">
        <v>22</v>
      </c>
      <c r="B30" s="10" t="s">
        <v>67</v>
      </c>
      <c r="C30" s="10" t="s">
        <v>68</v>
      </c>
      <c r="D30" s="26"/>
      <c r="E30" s="26"/>
      <c r="F30" s="26"/>
      <c r="G30" s="50">
        <v>5749.2</v>
      </c>
      <c r="H30" s="26"/>
      <c r="I30" s="26"/>
      <c r="J30" s="26"/>
      <c r="K30" s="26"/>
      <c r="L30" s="26"/>
      <c r="M30" s="26"/>
      <c r="N30" s="26"/>
      <c r="O30" s="35"/>
      <c r="P30" s="35"/>
      <c r="Q30" s="35"/>
      <c r="R30" s="35"/>
      <c r="S30" s="35"/>
      <c r="T30" s="35"/>
      <c r="U30" s="35"/>
      <c r="V30" s="35"/>
      <c r="W30" s="75"/>
      <c r="X30" s="109">
        <v>6110</v>
      </c>
      <c r="Y30" s="76">
        <f t="shared" si="0"/>
        <v>5749.2</v>
      </c>
    </row>
    <row r="31" spans="1:25">
      <c r="A31" s="74">
        <v>23</v>
      </c>
      <c r="B31" s="120" t="s">
        <v>69</v>
      </c>
      <c r="C31" s="6" t="s">
        <v>70</v>
      </c>
      <c r="D31" s="28"/>
      <c r="E31" s="28"/>
      <c r="F31" s="28"/>
      <c r="G31" s="51">
        <v>1343.52</v>
      </c>
      <c r="H31" s="28"/>
      <c r="I31" s="28">
        <v>1409.4</v>
      </c>
      <c r="J31" s="28"/>
      <c r="K31" s="28"/>
      <c r="L31" s="28"/>
      <c r="M31" s="28">
        <v>1419.12</v>
      </c>
      <c r="N31" s="28"/>
      <c r="O31" s="35"/>
      <c r="P31" s="35"/>
      <c r="Q31" s="35"/>
      <c r="R31" s="35"/>
      <c r="S31" s="35"/>
      <c r="T31" s="35"/>
      <c r="U31" s="35"/>
      <c r="V31" s="35"/>
      <c r="W31" s="75"/>
      <c r="X31" s="109">
        <v>2222</v>
      </c>
      <c r="Y31" s="76">
        <f t="shared" si="0"/>
        <v>1343.52</v>
      </c>
    </row>
    <row r="32" spans="1:25" ht="96.75" customHeight="1">
      <c r="A32" s="74">
        <v>24</v>
      </c>
      <c r="B32" s="121" t="s">
        <v>71</v>
      </c>
      <c r="C32" s="6" t="s">
        <v>72</v>
      </c>
      <c r="D32" s="28"/>
      <c r="E32" s="28"/>
      <c r="F32" s="28"/>
      <c r="G32" s="28"/>
      <c r="H32" s="28"/>
      <c r="I32" s="28"/>
      <c r="J32" s="28"/>
      <c r="K32" s="51">
        <v>11318.4</v>
      </c>
      <c r="L32" s="28">
        <v>11664</v>
      </c>
      <c r="M32" s="28"/>
      <c r="N32" s="28"/>
      <c r="O32" s="35"/>
      <c r="P32" s="35"/>
      <c r="Q32" s="35"/>
      <c r="R32" s="35"/>
      <c r="S32" s="35"/>
      <c r="T32" s="35"/>
      <c r="U32" s="35"/>
      <c r="V32" s="35"/>
      <c r="W32" s="75"/>
      <c r="X32" s="109">
        <v>11577.6</v>
      </c>
      <c r="Y32" s="76">
        <f t="shared" si="0"/>
        <v>11318.4</v>
      </c>
    </row>
    <row r="33" spans="1:25">
      <c r="A33" s="74">
        <v>25</v>
      </c>
      <c r="B33" s="6" t="s">
        <v>73</v>
      </c>
      <c r="C33" s="6" t="s">
        <v>74</v>
      </c>
      <c r="D33" s="37"/>
      <c r="E33" s="56">
        <v>38707.199999999997</v>
      </c>
      <c r="F33" s="37"/>
      <c r="G33" s="37">
        <v>48055.68</v>
      </c>
      <c r="H33" s="37">
        <v>61689.599999999999</v>
      </c>
      <c r="I33" s="37">
        <v>60514.559999999998</v>
      </c>
      <c r="J33" s="37"/>
      <c r="K33" s="37"/>
      <c r="L33" s="37"/>
      <c r="M33" s="37">
        <v>61568.639999999999</v>
      </c>
      <c r="N33" s="37"/>
      <c r="O33" s="82"/>
      <c r="P33" s="82"/>
      <c r="Q33" s="82"/>
      <c r="R33" s="82"/>
      <c r="S33" s="82"/>
      <c r="T33" s="82"/>
      <c r="U33" s="82"/>
      <c r="V33" s="82"/>
      <c r="W33" s="83"/>
      <c r="X33" s="109">
        <v>49472</v>
      </c>
      <c r="Y33" s="76">
        <f t="shared" si="0"/>
        <v>38707.199999999997</v>
      </c>
    </row>
    <row r="34" spans="1:25" ht="45">
      <c r="A34" s="74">
        <v>26</v>
      </c>
      <c r="B34" s="4" t="s">
        <v>75</v>
      </c>
      <c r="C34" s="11" t="s">
        <v>76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84"/>
      <c r="P34" s="84"/>
      <c r="Q34" s="85">
        <v>3159993.6</v>
      </c>
      <c r="R34" s="84"/>
      <c r="S34" s="84"/>
      <c r="T34" s="84"/>
      <c r="U34" s="84"/>
      <c r="V34" s="84"/>
      <c r="W34" s="84"/>
      <c r="X34" s="109">
        <v>3160000</v>
      </c>
      <c r="Y34" s="76">
        <f t="shared" si="0"/>
        <v>3159993.6</v>
      </c>
    </row>
    <row r="35" spans="1:25" ht="33.75">
      <c r="A35" s="74">
        <v>27</v>
      </c>
      <c r="B35" s="11" t="s">
        <v>77</v>
      </c>
      <c r="C35" s="12" t="s">
        <v>78</v>
      </c>
      <c r="D35" s="39"/>
      <c r="E35" s="39"/>
      <c r="F35" s="39"/>
      <c r="G35" s="39"/>
      <c r="H35" s="39"/>
      <c r="I35" s="39">
        <v>2742018.05</v>
      </c>
      <c r="J35" s="39"/>
      <c r="K35" s="39"/>
      <c r="L35" s="39"/>
      <c r="M35" s="57">
        <v>2086177.46</v>
      </c>
      <c r="N35" s="39"/>
      <c r="O35" s="84"/>
      <c r="P35" s="84"/>
      <c r="Q35" s="84"/>
      <c r="R35" s="84"/>
      <c r="S35" s="84"/>
      <c r="T35" s="84"/>
      <c r="U35" s="84"/>
      <c r="V35" s="84"/>
      <c r="W35" s="84"/>
      <c r="X35" s="109">
        <v>4470681.5999999996</v>
      </c>
      <c r="Y35" s="76">
        <f t="shared" si="0"/>
        <v>2086177.46</v>
      </c>
    </row>
    <row r="36" spans="1:25" ht="45">
      <c r="A36" s="74">
        <v>28</v>
      </c>
      <c r="B36" s="122" t="s">
        <v>79</v>
      </c>
      <c r="C36" s="13" t="s">
        <v>80</v>
      </c>
      <c r="D36" s="40"/>
      <c r="E36" s="40"/>
      <c r="F36" s="40"/>
      <c r="G36" s="40"/>
      <c r="H36" s="40"/>
      <c r="I36" s="58">
        <v>2203698.92</v>
      </c>
      <c r="J36" s="40"/>
      <c r="K36" s="40"/>
      <c r="L36" s="40"/>
      <c r="M36" s="40"/>
      <c r="N36" s="40"/>
      <c r="O36" s="86"/>
      <c r="P36" s="86"/>
      <c r="Q36" s="86"/>
      <c r="R36" s="86"/>
      <c r="S36" s="86"/>
      <c r="T36" s="86"/>
      <c r="U36" s="86"/>
      <c r="V36" s="86"/>
      <c r="W36" s="86"/>
      <c r="X36" s="109">
        <v>3307500</v>
      </c>
      <c r="Y36" s="76">
        <f t="shared" si="0"/>
        <v>2203698.92</v>
      </c>
    </row>
    <row r="37" spans="1:25" ht="45">
      <c r="A37" s="74">
        <v>29</v>
      </c>
      <c r="B37" s="122" t="s">
        <v>81</v>
      </c>
      <c r="C37" s="14" t="s">
        <v>82</v>
      </c>
      <c r="D37" s="41"/>
      <c r="E37" s="41"/>
      <c r="F37" s="59">
        <v>1517805</v>
      </c>
      <c r="G37" s="41"/>
      <c r="H37" s="41"/>
      <c r="I37" s="41"/>
      <c r="J37" s="41"/>
      <c r="K37" s="41"/>
      <c r="L37" s="41"/>
      <c r="M37" s="41"/>
      <c r="N37" s="41"/>
      <c r="O37" s="86"/>
      <c r="P37" s="86"/>
      <c r="Q37" s="86"/>
      <c r="R37" s="86"/>
      <c r="S37" s="86"/>
      <c r="T37" s="86"/>
      <c r="U37" s="86"/>
      <c r="V37" s="86"/>
      <c r="W37" s="86"/>
      <c r="X37" s="109">
        <v>1517805</v>
      </c>
      <c r="Y37" s="76">
        <f t="shared" si="0"/>
        <v>1517805</v>
      </c>
    </row>
    <row r="38" spans="1:25">
      <c r="A38" s="74">
        <v>30</v>
      </c>
      <c r="B38" s="122" t="s">
        <v>83</v>
      </c>
      <c r="C38" s="14" t="s">
        <v>84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86"/>
      <c r="P38" s="86"/>
      <c r="Q38" s="86"/>
      <c r="R38" s="85">
        <v>862560.36</v>
      </c>
      <c r="S38" s="86"/>
      <c r="T38" s="86"/>
      <c r="U38" s="86"/>
      <c r="V38" s="86"/>
      <c r="W38" s="86"/>
      <c r="X38" s="109">
        <v>862560</v>
      </c>
      <c r="Y38" s="76">
        <f t="shared" si="0"/>
        <v>862560.36</v>
      </c>
    </row>
    <row r="39" spans="1:25" ht="22.5">
      <c r="A39" s="66">
        <v>31</v>
      </c>
      <c r="B39" s="122" t="s">
        <v>85</v>
      </c>
      <c r="C39" s="14" t="s">
        <v>102</v>
      </c>
      <c r="D39" s="59">
        <v>32400</v>
      </c>
      <c r="E39" s="41"/>
      <c r="F39" s="41">
        <v>89337.600000000006</v>
      </c>
      <c r="G39" s="41">
        <v>35251.199999999997</v>
      </c>
      <c r="H39" s="41"/>
      <c r="I39" s="41">
        <v>43210.8</v>
      </c>
      <c r="J39" s="41"/>
      <c r="K39" s="41"/>
      <c r="L39" s="41"/>
      <c r="M39" s="41"/>
      <c r="N39" s="41"/>
      <c r="O39" s="86"/>
      <c r="P39" s="86"/>
      <c r="Q39" s="86"/>
      <c r="R39" s="86"/>
      <c r="S39" s="86"/>
      <c r="T39" s="86"/>
      <c r="U39" s="86"/>
      <c r="V39" s="86"/>
      <c r="W39" s="86"/>
      <c r="X39" s="109">
        <v>33370</v>
      </c>
      <c r="Y39" s="76">
        <f t="shared" si="0"/>
        <v>32400</v>
      </c>
    </row>
    <row r="40" spans="1:25" ht="45.75">
      <c r="A40" s="66">
        <v>32</v>
      </c>
      <c r="B40" s="122" t="s">
        <v>86</v>
      </c>
      <c r="C40" s="15" t="s">
        <v>103</v>
      </c>
      <c r="D40" s="42"/>
      <c r="E40" s="42"/>
      <c r="F40" s="42"/>
      <c r="G40" s="42"/>
      <c r="H40" s="42"/>
      <c r="I40" s="60">
        <v>3618214.79</v>
      </c>
      <c r="J40" s="42"/>
      <c r="K40" s="42"/>
      <c r="L40" s="42"/>
      <c r="M40" s="42"/>
      <c r="N40" s="42"/>
      <c r="O40" s="86"/>
      <c r="P40" s="86"/>
      <c r="Q40" s="86"/>
      <c r="R40" s="86"/>
      <c r="S40" s="86"/>
      <c r="T40" s="86"/>
      <c r="U40" s="86"/>
      <c r="V40" s="86"/>
      <c r="W40" s="87"/>
      <c r="X40" s="109">
        <v>4017600</v>
      </c>
      <c r="Y40" s="76">
        <f t="shared" si="0"/>
        <v>3618214.79</v>
      </c>
    </row>
    <row r="41" spans="1:25">
      <c r="A41" s="66">
        <v>33</v>
      </c>
      <c r="B41" s="122" t="s">
        <v>87</v>
      </c>
      <c r="C41" s="16" t="s">
        <v>104</v>
      </c>
      <c r="D41" s="43"/>
      <c r="E41" s="43"/>
      <c r="F41" s="43"/>
      <c r="G41" s="43"/>
      <c r="H41" s="43">
        <v>822322.8</v>
      </c>
      <c r="I41" s="61">
        <v>814834.08</v>
      </c>
      <c r="J41" s="43"/>
      <c r="K41" s="43"/>
      <c r="L41" s="43"/>
      <c r="M41" s="43">
        <v>889272</v>
      </c>
      <c r="N41" s="43"/>
      <c r="O41" s="86"/>
      <c r="P41" s="86"/>
      <c r="Q41" s="86"/>
      <c r="R41" s="86"/>
      <c r="S41" s="86"/>
      <c r="T41" s="86"/>
      <c r="U41" s="86"/>
      <c r="V41" s="86"/>
      <c r="W41" s="87"/>
      <c r="X41" s="109">
        <v>888072</v>
      </c>
      <c r="Y41" s="76">
        <f t="shared" si="0"/>
        <v>814834.08</v>
      </c>
    </row>
    <row r="42" spans="1:25">
      <c r="A42" s="66">
        <v>34</v>
      </c>
      <c r="B42" s="123" t="s">
        <v>88</v>
      </c>
      <c r="C42" s="17" t="s">
        <v>105</v>
      </c>
      <c r="D42" s="44"/>
      <c r="E42" s="44"/>
      <c r="F42" s="44"/>
      <c r="G42" s="44"/>
      <c r="H42" s="44"/>
      <c r="I42" s="44"/>
      <c r="J42" s="44"/>
      <c r="K42" s="44">
        <v>8424</v>
      </c>
      <c r="L42" s="44"/>
      <c r="M42" s="44"/>
      <c r="N42" s="44"/>
      <c r="O42" s="86"/>
      <c r="P42" s="85">
        <v>7320.24</v>
      </c>
      <c r="Q42" s="86"/>
      <c r="R42" s="86"/>
      <c r="S42" s="86"/>
      <c r="T42" s="86"/>
      <c r="U42" s="86"/>
      <c r="V42" s="86"/>
      <c r="W42" s="87"/>
      <c r="X42" s="109">
        <v>8964</v>
      </c>
      <c r="Y42" s="76">
        <f t="shared" si="0"/>
        <v>7320.24</v>
      </c>
    </row>
    <row r="43" spans="1:25" ht="33.75">
      <c r="A43" s="66">
        <v>35</v>
      </c>
      <c r="B43" s="122" t="s">
        <v>89</v>
      </c>
      <c r="C43" s="12" t="s">
        <v>106</v>
      </c>
      <c r="D43" s="101"/>
      <c r="E43" s="101"/>
      <c r="F43" s="101"/>
      <c r="G43" s="101"/>
      <c r="H43" s="101"/>
      <c r="I43" s="102">
        <v>8049961.4400000004</v>
      </c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9">
        <v>8049600</v>
      </c>
      <c r="Y43" s="76">
        <f t="shared" si="0"/>
        <v>8049961.4400000004</v>
      </c>
    </row>
    <row r="44" spans="1:25" ht="23.25">
      <c r="A44" s="66">
        <v>35</v>
      </c>
      <c r="B44" s="122" t="s">
        <v>90</v>
      </c>
      <c r="C44" s="12" t="s">
        <v>107</v>
      </c>
      <c r="D44" s="101"/>
      <c r="E44" s="101"/>
      <c r="F44" s="101"/>
      <c r="G44" s="101"/>
      <c r="H44" s="101"/>
      <c r="I44" s="102">
        <v>648</v>
      </c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9">
        <v>648</v>
      </c>
      <c r="Y44" s="76">
        <f t="shared" si="0"/>
        <v>648</v>
      </c>
    </row>
    <row r="45" spans="1:25" ht="45.75">
      <c r="A45" s="66">
        <v>36</v>
      </c>
      <c r="B45" s="122" t="s">
        <v>91</v>
      </c>
      <c r="C45" s="18" t="s">
        <v>108</v>
      </c>
      <c r="D45" s="45"/>
      <c r="E45" s="45"/>
      <c r="F45" s="45"/>
      <c r="G45" s="45"/>
      <c r="H45" s="45"/>
      <c r="I45" s="62">
        <v>2448001.44</v>
      </c>
      <c r="J45" s="45"/>
      <c r="K45" s="45"/>
      <c r="L45" s="45"/>
      <c r="M45" s="45"/>
      <c r="N45" s="45"/>
      <c r="O45" s="86"/>
      <c r="P45" s="86"/>
      <c r="Q45" s="86"/>
      <c r="R45" s="86"/>
      <c r="S45" s="86"/>
      <c r="T45" s="86"/>
      <c r="U45" s="86"/>
      <c r="V45" s="86"/>
      <c r="W45" s="87"/>
      <c r="X45" s="109">
        <v>2448000</v>
      </c>
      <c r="Y45" s="76">
        <f t="shared" si="0"/>
        <v>2448001.44</v>
      </c>
    </row>
    <row r="46" spans="1:25">
      <c r="A46" s="66">
        <v>37</v>
      </c>
      <c r="B46" s="122" t="s">
        <v>92</v>
      </c>
      <c r="C46" s="19" t="s">
        <v>109</v>
      </c>
      <c r="D46" s="42">
        <v>140940</v>
      </c>
      <c r="E46" s="42"/>
      <c r="F46" s="42">
        <v>288360</v>
      </c>
      <c r="G46" s="42">
        <v>121415.76</v>
      </c>
      <c r="H46" s="42"/>
      <c r="I46" s="60">
        <v>120809.88</v>
      </c>
      <c r="J46" s="42"/>
      <c r="K46" s="42"/>
      <c r="L46" s="42"/>
      <c r="M46" s="42"/>
      <c r="N46" s="42"/>
      <c r="O46" s="86"/>
      <c r="P46" s="86"/>
      <c r="Q46" s="86"/>
      <c r="R46" s="86"/>
      <c r="S46" s="86"/>
      <c r="T46" s="86"/>
      <c r="U46" s="86"/>
      <c r="V46" s="86"/>
      <c r="W46" s="87"/>
      <c r="X46" s="109">
        <v>145152</v>
      </c>
      <c r="Y46" s="76">
        <f t="shared" si="0"/>
        <v>120809.88</v>
      </c>
    </row>
    <row r="47" spans="1:25" ht="45">
      <c r="A47" s="66">
        <v>38</v>
      </c>
      <c r="B47" s="122" t="s">
        <v>93</v>
      </c>
      <c r="C47" s="12" t="s">
        <v>110</v>
      </c>
      <c r="D47" s="39"/>
      <c r="E47" s="57">
        <v>886140</v>
      </c>
      <c r="F47" s="39"/>
      <c r="G47" s="39"/>
      <c r="H47" s="39"/>
      <c r="I47" s="39"/>
      <c r="J47" s="39"/>
      <c r="K47" s="39"/>
      <c r="L47" s="39"/>
      <c r="M47" s="39"/>
      <c r="N47" s="39"/>
      <c r="O47" s="86"/>
      <c r="P47" s="86"/>
      <c r="Q47" s="86"/>
      <c r="R47" s="86"/>
      <c r="S47" s="86"/>
      <c r="T47" s="86"/>
      <c r="U47" s="86"/>
      <c r="V47" s="86"/>
      <c r="W47" s="87"/>
      <c r="X47" s="109">
        <v>1410000</v>
      </c>
      <c r="Y47" s="76">
        <f t="shared" si="0"/>
        <v>886140</v>
      </c>
    </row>
    <row r="48" spans="1:25">
      <c r="A48" s="66">
        <v>39</v>
      </c>
      <c r="B48" s="122" t="s">
        <v>94</v>
      </c>
      <c r="C48" s="20" t="s">
        <v>111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86"/>
      <c r="P48" s="86"/>
      <c r="Q48" s="86"/>
      <c r="R48" s="86"/>
      <c r="S48" s="85">
        <v>1178670.96</v>
      </c>
      <c r="T48" s="86"/>
      <c r="U48" s="86"/>
      <c r="V48" s="86"/>
      <c r="W48" s="87"/>
      <c r="X48" s="109">
        <v>1178671</v>
      </c>
      <c r="Y48" s="76">
        <f t="shared" si="0"/>
        <v>1178670.96</v>
      </c>
    </row>
    <row r="49" spans="1:27">
      <c r="A49" s="66">
        <v>40</v>
      </c>
      <c r="B49" s="122" t="s">
        <v>95</v>
      </c>
      <c r="C49" s="21" t="s">
        <v>112</v>
      </c>
      <c r="D49" s="46"/>
      <c r="E49" s="46"/>
      <c r="F49" s="46"/>
      <c r="G49" s="46"/>
      <c r="H49" s="46"/>
      <c r="I49" s="63">
        <v>216008.64</v>
      </c>
      <c r="J49" s="46"/>
      <c r="K49" s="46"/>
      <c r="L49" s="46"/>
      <c r="M49" s="46"/>
      <c r="N49" s="46"/>
      <c r="O49" s="86"/>
      <c r="P49" s="86"/>
      <c r="Q49" s="86"/>
      <c r="R49" s="86"/>
      <c r="S49" s="86"/>
      <c r="T49" s="86"/>
      <c r="U49" s="86"/>
      <c r="V49" s="86"/>
      <c r="W49" s="87"/>
      <c r="X49" s="109">
        <v>156888</v>
      </c>
      <c r="Y49" s="76">
        <f t="shared" si="0"/>
        <v>216008.64</v>
      </c>
    </row>
    <row r="50" spans="1:27" ht="33.75">
      <c r="A50" s="66">
        <v>41</v>
      </c>
      <c r="B50" s="122" t="s">
        <v>96</v>
      </c>
      <c r="C50" s="12" t="s">
        <v>113</v>
      </c>
      <c r="D50" s="39"/>
      <c r="E50" s="39"/>
      <c r="F50" s="39"/>
      <c r="G50" s="39"/>
      <c r="H50" s="39"/>
      <c r="I50" s="39"/>
      <c r="J50" s="39">
        <v>1913436</v>
      </c>
      <c r="K50" s="39"/>
      <c r="L50" s="57">
        <v>1906632</v>
      </c>
      <c r="M50" s="39"/>
      <c r="N50" s="39">
        <v>1907051.58</v>
      </c>
      <c r="O50" s="86"/>
      <c r="P50" s="86"/>
      <c r="Q50" s="86"/>
      <c r="R50" s="86"/>
      <c r="S50" s="86"/>
      <c r="T50" s="86"/>
      <c r="U50" s="86"/>
      <c r="V50" s="86"/>
      <c r="W50" s="87"/>
      <c r="X50" s="109">
        <v>1939140</v>
      </c>
      <c r="Y50" s="76">
        <f t="shared" si="0"/>
        <v>1906632</v>
      </c>
    </row>
    <row r="51" spans="1:27">
      <c r="A51" s="66">
        <v>42</v>
      </c>
      <c r="B51" s="124" t="s">
        <v>97</v>
      </c>
      <c r="C51" s="22" t="s">
        <v>114</v>
      </c>
      <c r="D51" s="47"/>
      <c r="E51" s="47"/>
      <c r="F51" s="47"/>
      <c r="G51" s="47"/>
      <c r="H51" s="47"/>
      <c r="I51" s="64">
        <v>599463.06999999995</v>
      </c>
      <c r="J51" s="47"/>
      <c r="K51" s="47"/>
      <c r="L51" s="47"/>
      <c r="M51" s="47"/>
      <c r="N51" s="47"/>
      <c r="O51" s="86"/>
      <c r="P51" s="86"/>
      <c r="Q51" s="86"/>
      <c r="R51" s="86"/>
      <c r="S51" s="86"/>
      <c r="T51" s="86"/>
      <c r="U51" s="86"/>
      <c r="V51" s="86"/>
      <c r="W51" s="87"/>
      <c r="X51" s="109">
        <v>599430</v>
      </c>
      <c r="Y51" s="76">
        <f t="shared" si="0"/>
        <v>599463.06999999995</v>
      </c>
    </row>
    <row r="52" spans="1:27">
      <c r="A52" s="66">
        <v>43</v>
      </c>
      <c r="B52" s="122" t="s">
        <v>98</v>
      </c>
      <c r="C52" s="23" t="s">
        <v>115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86"/>
      <c r="P52" s="86"/>
      <c r="Q52" s="85">
        <v>4592700</v>
      </c>
      <c r="R52" s="86"/>
      <c r="S52" s="86"/>
      <c r="T52" s="86"/>
      <c r="U52" s="86"/>
      <c r="V52" s="86"/>
      <c r="W52" s="87"/>
      <c r="X52" s="109">
        <v>6532335</v>
      </c>
      <c r="Y52" s="76">
        <f t="shared" si="0"/>
        <v>4592700</v>
      </c>
    </row>
    <row r="53" spans="1:27" ht="45">
      <c r="A53" s="67">
        <v>44</v>
      </c>
      <c r="B53" s="119" t="s">
        <v>99</v>
      </c>
      <c r="C53" s="11" t="s">
        <v>116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86"/>
      <c r="P53" s="86"/>
      <c r="Q53" s="86"/>
      <c r="R53" s="86"/>
      <c r="S53" s="86"/>
      <c r="T53" s="86"/>
      <c r="U53" s="86"/>
      <c r="V53" s="86"/>
      <c r="W53" s="88">
        <v>315560.12</v>
      </c>
      <c r="X53" s="109">
        <v>309956.40000000002</v>
      </c>
      <c r="Y53" s="76">
        <f t="shared" si="0"/>
        <v>315560.12</v>
      </c>
    </row>
    <row r="54" spans="1:27">
      <c r="A54" s="66">
        <v>45</v>
      </c>
      <c r="B54" s="24" t="s">
        <v>100</v>
      </c>
      <c r="C54" s="24" t="s">
        <v>117</v>
      </c>
      <c r="D54" s="49"/>
      <c r="E54" s="49"/>
      <c r="F54" s="49"/>
      <c r="G54" s="49"/>
      <c r="H54" s="49"/>
      <c r="I54" s="49">
        <v>3178828.8</v>
      </c>
      <c r="J54" s="49"/>
      <c r="K54" s="49"/>
      <c r="L54" s="49"/>
      <c r="M54" s="49"/>
      <c r="N54" s="49"/>
      <c r="O54" s="86"/>
      <c r="P54" s="86"/>
      <c r="Q54" s="86"/>
      <c r="R54" s="86"/>
      <c r="S54" s="86"/>
      <c r="T54" s="86"/>
      <c r="U54" s="86"/>
      <c r="V54" s="86"/>
      <c r="W54" s="87"/>
      <c r="X54" s="109">
        <v>7450380</v>
      </c>
      <c r="Y54" s="76">
        <f t="shared" si="0"/>
        <v>3178828.8</v>
      </c>
    </row>
    <row r="55" spans="1:27" ht="45">
      <c r="A55" s="67">
        <v>46</v>
      </c>
      <c r="B55" s="24" t="s">
        <v>101</v>
      </c>
      <c r="C55" s="11" t="s">
        <v>118</v>
      </c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86"/>
      <c r="P55" s="86"/>
      <c r="Q55" s="86"/>
      <c r="R55" s="86"/>
      <c r="S55" s="85">
        <v>3448902.24</v>
      </c>
      <c r="T55" s="86"/>
      <c r="U55" s="86"/>
      <c r="V55" s="86"/>
      <c r="W55" s="87"/>
      <c r="X55" s="109">
        <v>6217494</v>
      </c>
      <c r="Y55" s="76">
        <f t="shared" si="0"/>
        <v>3448902.24</v>
      </c>
    </row>
    <row r="56" spans="1:27">
      <c r="A56" s="103"/>
      <c r="B56" s="125"/>
      <c r="C56" s="125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10"/>
      <c r="Y56" s="103"/>
    </row>
    <row r="57" spans="1:27" ht="55.5" customHeight="1">
      <c r="A57" s="103"/>
      <c r="B57" s="430" t="s">
        <v>121</v>
      </c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10"/>
      <c r="Y57" s="103"/>
      <c r="AA57" t="s">
        <v>146</v>
      </c>
    </row>
    <row r="58" spans="1:27">
      <c r="A58" s="103"/>
      <c r="B58" s="132"/>
      <c r="C58" s="132"/>
      <c r="D58" s="133"/>
      <c r="E58" s="133"/>
      <c r="F58" s="133"/>
      <c r="G58" s="133"/>
      <c r="H58" s="133"/>
      <c r="I58" s="133"/>
      <c r="J58" s="133"/>
      <c r="K58" s="133"/>
      <c r="L58" s="13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10"/>
      <c r="Y58" s="103"/>
    </row>
    <row r="59" spans="1:27">
      <c r="A59" s="103"/>
      <c r="B59" s="132"/>
      <c r="C59" s="132"/>
      <c r="D59" s="133"/>
      <c r="E59" s="133"/>
      <c r="F59" s="133"/>
      <c r="G59" s="133"/>
      <c r="H59" s="133"/>
      <c r="I59" s="133"/>
      <c r="J59" s="133"/>
      <c r="K59" s="133"/>
      <c r="L59" s="13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10"/>
      <c r="Y59" s="103"/>
    </row>
    <row r="60" spans="1:27">
      <c r="A60" s="103"/>
      <c r="B60" s="132"/>
      <c r="C60" s="132"/>
      <c r="D60" s="133"/>
      <c r="E60" s="133"/>
      <c r="F60" s="133"/>
      <c r="G60" s="133"/>
      <c r="H60" s="133"/>
      <c r="I60" s="133"/>
      <c r="J60" s="133"/>
      <c r="K60" s="133"/>
      <c r="L60" s="13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10"/>
      <c r="Y60" s="103"/>
    </row>
    <row r="61" spans="1:27">
      <c r="A61" s="103"/>
      <c r="B61" s="132"/>
      <c r="C61" s="132"/>
      <c r="D61" s="133"/>
      <c r="E61" s="133"/>
      <c r="F61" s="133"/>
      <c r="G61" s="133"/>
      <c r="H61" s="133"/>
      <c r="I61" s="133"/>
      <c r="J61" s="133"/>
      <c r="K61" s="133"/>
      <c r="L61" s="13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10"/>
      <c r="Y61" s="103"/>
    </row>
    <row r="62" spans="1:27">
      <c r="A62" s="103"/>
      <c r="B62" s="132"/>
      <c r="C62" s="132"/>
      <c r="D62" s="133"/>
      <c r="E62" s="133"/>
      <c r="F62" s="133"/>
      <c r="G62" s="133"/>
      <c r="H62" s="133"/>
      <c r="I62" s="133"/>
      <c r="J62" s="133"/>
      <c r="K62" s="133"/>
      <c r="L62" s="13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10"/>
      <c r="Y62" s="103"/>
    </row>
    <row r="63" spans="1:27">
      <c r="A63" s="103"/>
      <c r="B63" s="132"/>
      <c r="C63" s="132"/>
      <c r="D63" s="133"/>
      <c r="E63" s="133"/>
      <c r="F63" s="133"/>
      <c r="G63" s="133"/>
      <c r="H63" s="133"/>
      <c r="I63" s="133"/>
      <c r="J63" s="133"/>
      <c r="K63" s="133"/>
      <c r="L63" s="13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10"/>
      <c r="Y63" s="103"/>
    </row>
    <row r="64" spans="1:27">
      <c r="A64" s="103"/>
      <c r="B64" s="132"/>
      <c r="C64" s="132"/>
      <c r="D64" s="133"/>
      <c r="E64" s="133"/>
      <c r="F64" s="133"/>
      <c r="G64" s="133"/>
      <c r="H64" s="133"/>
      <c r="I64" s="133"/>
      <c r="J64" s="133"/>
      <c r="K64" s="133"/>
      <c r="L64" s="13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10"/>
      <c r="Y64" s="103"/>
    </row>
    <row r="65" spans="2:12">
      <c r="B65" s="134"/>
      <c r="C65" s="134"/>
      <c r="D65" s="135"/>
      <c r="E65" s="135"/>
      <c r="F65" s="135"/>
      <c r="G65" s="135"/>
      <c r="H65" s="135"/>
      <c r="I65" s="135"/>
      <c r="J65" s="135"/>
      <c r="K65" s="135"/>
      <c r="L65" s="135"/>
    </row>
    <row r="66" spans="2:12">
      <c r="B66" s="134"/>
      <c r="C66" s="134"/>
      <c r="D66" s="135"/>
      <c r="E66" s="135"/>
      <c r="F66" s="135"/>
      <c r="G66" s="135"/>
      <c r="H66" s="135"/>
      <c r="I66" s="135"/>
      <c r="J66" s="135"/>
      <c r="K66" s="135"/>
      <c r="L66" s="135"/>
    </row>
  </sheetData>
  <mergeCells count="3">
    <mergeCell ref="A4:W4"/>
    <mergeCell ref="C2:E2"/>
    <mergeCell ref="B57:L5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2"/>
  <sheetViews>
    <sheetView workbookViewId="0">
      <selection activeCell="R9" sqref="R9"/>
    </sheetView>
  </sheetViews>
  <sheetFormatPr defaultRowHeight="15"/>
  <cols>
    <col min="10" max="10" width="10.5703125" customWidth="1"/>
    <col min="12" max="12" width="10.7109375" customWidth="1"/>
  </cols>
  <sheetData>
    <row r="5" spans="1:13">
      <c r="B5" s="136" t="s">
        <v>122</v>
      </c>
      <c r="G5" s="136" t="s">
        <v>123</v>
      </c>
    </row>
    <row r="6" spans="1:13">
      <c r="C6" s="433" t="s">
        <v>124</v>
      </c>
      <c r="D6" s="433"/>
      <c r="E6" s="137"/>
      <c r="F6" s="137"/>
      <c r="G6" s="137"/>
      <c r="H6" s="137"/>
      <c r="I6" s="137"/>
      <c r="J6" s="137"/>
      <c r="K6" s="137"/>
      <c r="L6" s="137"/>
      <c r="M6" s="137"/>
    </row>
    <row r="7" spans="1:13" ht="23.25" customHeight="1">
      <c r="C7" s="434" t="s">
        <v>125</v>
      </c>
      <c r="D7" s="434"/>
      <c r="E7" s="434"/>
      <c r="F7" s="434"/>
      <c r="G7" s="434"/>
      <c r="H7" s="137"/>
      <c r="I7" s="137"/>
      <c r="J7" s="137"/>
      <c r="K7" s="137"/>
      <c r="L7" s="137"/>
      <c r="M7" s="137"/>
    </row>
    <row r="9" spans="1:13" ht="94.5">
      <c r="A9" s="138" t="s">
        <v>0</v>
      </c>
      <c r="B9" s="139" t="s">
        <v>1</v>
      </c>
      <c r="C9" s="140" t="s">
        <v>126</v>
      </c>
      <c r="D9" s="140" t="s">
        <v>2</v>
      </c>
      <c r="E9" s="139" t="s">
        <v>127</v>
      </c>
      <c r="F9" s="141" t="s">
        <v>128</v>
      </c>
      <c r="G9" s="140" t="s">
        <v>129</v>
      </c>
      <c r="H9" s="139" t="s">
        <v>130</v>
      </c>
      <c r="I9" s="140" t="s">
        <v>131</v>
      </c>
      <c r="J9" s="141" t="s">
        <v>132</v>
      </c>
      <c r="K9" s="139" t="s">
        <v>133</v>
      </c>
      <c r="L9" s="141" t="s">
        <v>134</v>
      </c>
      <c r="M9" s="141" t="s">
        <v>135</v>
      </c>
    </row>
    <row r="10" spans="1:13">
      <c r="A10" s="142">
        <v>1</v>
      </c>
      <c r="B10" s="143">
        <v>2</v>
      </c>
      <c r="C10" s="143">
        <v>3</v>
      </c>
      <c r="D10" s="143">
        <v>4</v>
      </c>
      <c r="E10" s="143">
        <v>5</v>
      </c>
      <c r="F10" s="143">
        <v>6</v>
      </c>
      <c r="G10" s="143">
        <v>7</v>
      </c>
      <c r="H10" s="143">
        <v>8</v>
      </c>
      <c r="I10" s="143">
        <v>9</v>
      </c>
      <c r="J10" s="143">
        <v>10</v>
      </c>
      <c r="K10" s="143">
        <v>11</v>
      </c>
      <c r="L10" s="143">
        <v>12</v>
      </c>
      <c r="M10" s="143">
        <v>13</v>
      </c>
    </row>
    <row r="11" spans="1:13" ht="191.25">
      <c r="A11" s="284">
        <v>24</v>
      </c>
      <c r="B11" s="155" t="s">
        <v>71</v>
      </c>
      <c r="C11" s="6" t="s">
        <v>274</v>
      </c>
      <c r="D11" s="6" t="s">
        <v>72</v>
      </c>
      <c r="E11" s="157">
        <v>1</v>
      </c>
      <c r="F11" s="157">
        <v>20</v>
      </c>
      <c r="G11" s="251">
        <v>540</v>
      </c>
      <c r="H11" s="28">
        <v>8</v>
      </c>
      <c r="I11" s="253">
        <f>G11*1.08</f>
        <v>583.20000000000005</v>
      </c>
      <c r="J11" s="254">
        <f>F11*G11</f>
        <v>10800</v>
      </c>
      <c r="K11" s="251">
        <f>L11-J11</f>
        <v>864</v>
      </c>
      <c r="L11" s="28">
        <f>J11*1.08</f>
        <v>11664</v>
      </c>
      <c r="M11" s="256" t="s">
        <v>275</v>
      </c>
    </row>
    <row r="12" spans="1:13" ht="101.25">
      <c r="A12" s="437">
        <v>41</v>
      </c>
      <c r="B12" s="256" t="s">
        <v>96</v>
      </c>
      <c r="C12" s="6" t="s">
        <v>147</v>
      </c>
      <c r="D12" s="12" t="s">
        <v>113</v>
      </c>
      <c r="E12" s="223" t="s">
        <v>276</v>
      </c>
      <c r="F12" s="223">
        <v>350</v>
      </c>
      <c r="G12" s="34">
        <v>5044</v>
      </c>
      <c r="H12" s="252">
        <v>0.08</v>
      </c>
      <c r="I12" s="253">
        <f>G12*1.08</f>
        <v>5447.52</v>
      </c>
      <c r="J12" s="254">
        <f>F12*G12</f>
        <v>1765400</v>
      </c>
      <c r="K12" s="34">
        <f>L12-J12</f>
        <v>141232.00000000023</v>
      </c>
      <c r="L12" s="28">
        <f>J12*1.08</f>
        <v>1906632.0000000002</v>
      </c>
      <c r="M12" s="223" t="s">
        <v>277</v>
      </c>
    </row>
  </sheetData>
  <mergeCells count="2">
    <mergeCell ref="C6:D6"/>
    <mergeCell ref="C7:G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8"/>
  <sheetViews>
    <sheetView topLeftCell="A34" workbookViewId="0">
      <selection activeCell="F37" sqref="F37"/>
    </sheetView>
  </sheetViews>
  <sheetFormatPr defaultRowHeight="15"/>
  <cols>
    <col min="1" max="1" width="5" customWidth="1"/>
    <col min="10" max="10" width="11.140625" customWidth="1"/>
    <col min="12" max="12" width="12" customWidth="1"/>
  </cols>
  <sheetData>
    <row r="5" spans="1:13">
      <c r="B5" s="136" t="s">
        <v>122</v>
      </c>
      <c r="G5" s="136" t="s">
        <v>123</v>
      </c>
    </row>
    <row r="6" spans="1:13">
      <c r="C6" s="433" t="s">
        <v>124</v>
      </c>
      <c r="D6" s="433"/>
      <c r="E6" s="137"/>
      <c r="F6" s="137"/>
      <c r="G6" s="137"/>
      <c r="H6" s="137"/>
      <c r="I6" s="137"/>
      <c r="J6" s="137"/>
      <c r="K6" s="137"/>
      <c r="L6" s="137"/>
      <c r="M6" s="137"/>
    </row>
    <row r="7" spans="1:13">
      <c r="C7" s="434" t="s">
        <v>125</v>
      </c>
      <c r="D7" s="434"/>
      <c r="E7" s="434"/>
      <c r="F7" s="434"/>
      <c r="G7" s="434"/>
      <c r="H7" s="137"/>
      <c r="I7" s="137"/>
      <c r="J7" s="137"/>
      <c r="K7" s="137"/>
      <c r="L7" s="137"/>
      <c r="M7" s="137"/>
    </row>
    <row r="9" spans="1:13" ht="94.5">
      <c r="A9" s="138" t="s">
        <v>0</v>
      </c>
      <c r="B9" s="139" t="s">
        <v>1</v>
      </c>
      <c r="C9" s="140" t="s">
        <v>126</v>
      </c>
      <c r="D9" s="140" t="s">
        <v>2</v>
      </c>
      <c r="E9" s="139" t="s">
        <v>127</v>
      </c>
      <c r="F9" s="141" t="s">
        <v>128</v>
      </c>
      <c r="G9" s="140" t="s">
        <v>129</v>
      </c>
      <c r="H9" s="139" t="s">
        <v>130</v>
      </c>
      <c r="I9" s="140" t="s">
        <v>131</v>
      </c>
      <c r="J9" s="141" t="s">
        <v>132</v>
      </c>
      <c r="K9" s="139" t="s">
        <v>133</v>
      </c>
      <c r="L9" s="141" t="s">
        <v>134</v>
      </c>
      <c r="M9" s="141" t="s">
        <v>135</v>
      </c>
    </row>
    <row r="10" spans="1:13">
      <c r="A10" s="142">
        <v>1</v>
      </c>
      <c r="B10" s="143">
        <v>2</v>
      </c>
      <c r="C10" s="143">
        <v>3</v>
      </c>
      <c r="D10" s="143">
        <v>4</v>
      </c>
      <c r="E10" s="143">
        <v>5</v>
      </c>
      <c r="F10" s="143">
        <v>6</v>
      </c>
      <c r="G10" s="143">
        <v>7</v>
      </c>
      <c r="H10" s="143">
        <v>8</v>
      </c>
      <c r="I10" s="143">
        <v>9</v>
      </c>
      <c r="J10" s="143">
        <v>10</v>
      </c>
      <c r="K10" s="143">
        <v>11</v>
      </c>
      <c r="L10" s="143">
        <v>12</v>
      </c>
      <c r="M10" s="143">
        <v>13</v>
      </c>
    </row>
    <row r="11" spans="1:13" ht="57">
      <c r="A11" s="144">
        <v>1</v>
      </c>
      <c r="B11" s="145" t="s">
        <v>25</v>
      </c>
      <c r="C11" s="145" t="s">
        <v>155</v>
      </c>
      <c r="D11" s="145" t="s">
        <v>26</v>
      </c>
      <c r="E11" s="147">
        <v>10</v>
      </c>
      <c r="F11" s="147">
        <v>500</v>
      </c>
      <c r="G11" s="148">
        <v>13.36</v>
      </c>
      <c r="H11" s="183">
        <v>0.08</v>
      </c>
      <c r="I11" s="148">
        <v>14.43</v>
      </c>
      <c r="J11" s="149">
        <v>6680</v>
      </c>
      <c r="K11" s="149">
        <v>534.4</v>
      </c>
      <c r="L11" s="25">
        <v>7214.4</v>
      </c>
      <c r="M11" s="196" t="s">
        <v>155</v>
      </c>
    </row>
    <row r="12" spans="1:13" ht="78.75">
      <c r="A12" s="144">
        <v>2</v>
      </c>
      <c r="B12" s="263" t="s">
        <v>27</v>
      </c>
      <c r="C12" s="145"/>
      <c r="D12" s="263" t="s">
        <v>28</v>
      </c>
      <c r="E12" s="153">
        <v>1</v>
      </c>
      <c r="F12" s="147">
        <v>3000</v>
      </c>
      <c r="G12" s="154"/>
      <c r="H12" s="183"/>
      <c r="I12" s="148"/>
      <c r="J12" s="149"/>
      <c r="K12" s="149"/>
      <c r="L12" s="25"/>
      <c r="M12" s="150"/>
    </row>
    <row r="13" spans="1:13" ht="90">
      <c r="A13" s="144">
        <v>3</v>
      </c>
      <c r="B13" s="155" t="s">
        <v>29</v>
      </c>
      <c r="C13" s="145" t="s">
        <v>156</v>
      </c>
      <c r="D13" s="155" t="s">
        <v>30</v>
      </c>
      <c r="E13" s="157">
        <v>5</v>
      </c>
      <c r="F13" s="158">
        <v>200</v>
      </c>
      <c r="G13" s="148">
        <v>19.5</v>
      </c>
      <c r="H13" s="183">
        <v>0.08</v>
      </c>
      <c r="I13" s="148">
        <v>21.06</v>
      </c>
      <c r="J13" s="149">
        <v>3900</v>
      </c>
      <c r="K13" s="149">
        <v>312</v>
      </c>
      <c r="L13" s="25">
        <v>4212</v>
      </c>
      <c r="M13" s="196" t="s">
        <v>156</v>
      </c>
    </row>
    <row r="14" spans="1:13" ht="79.5">
      <c r="A14" s="144">
        <v>4</v>
      </c>
      <c r="B14" s="160" t="s">
        <v>31</v>
      </c>
      <c r="C14" s="145"/>
      <c r="D14" s="155" t="s">
        <v>32</v>
      </c>
      <c r="E14" s="157">
        <v>5</v>
      </c>
      <c r="F14" s="158">
        <v>500</v>
      </c>
      <c r="G14" s="159"/>
      <c r="H14" s="183"/>
      <c r="I14" s="148"/>
      <c r="J14" s="149"/>
      <c r="K14" s="25"/>
      <c r="L14" s="25"/>
      <c r="M14" s="150"/>
    </row>
    <row r="15" spans="1:13" ht="57">
      <c r="A15" s="144">
        <v>5</v>
      </c>
      <c r="B15" s="162" t="s">
        <v>33</v>
      </c>
      <c r="C15" s="145" t="s">
        <v>157</v>
      </c>
      <c r="D15" s="164" t="s">
        <v>34</v>
      </c>
      <c r="E15" s="165">
        <v>5</v>
      </c>
      <c r="F15" s="165">
        <v>500</v>
      </c>
      <c r="G15" s="148">
        <v>38.82</v>
      </c>
      <c r="H15" s="183">
        <v>0.08</v>
      </c>
      <c r="I15" s="148">
        <v>41.93</v>
      </c>
      <c r="J15" s="149">
        <v>19410</v>
      </c>
      <c r="K15" s="149">
        <v>1552.8</v>
      </c>
      <c r="L15" s="25">
        <v>20962.8</v>
      </c>
      <c r="M15" s="196" t="s">
        <v>157</v>
      </c>
    </row>
    <row r="16" spans="1:13" ht="23.25">
      <c r="A16" s="144">
        <v>6</v>
      </c>
      <c r="B16" s="145" t="s">
        <v>35</v>
      </c>
      <c r="C16" s="145"/>
      <c r="D16" s="145" t="s">
        <v>36</v>
      </c>
      <c r="E16" s="147">
        <v>1</v>
      </c>
      <c r="F16" s="147">
        <v>600</v>
      </c>
      <c r="G16" s="148"/>
      <c r="H16" s="183"/>
      <c r="I16" s="148"/>
      <c r="J16" s="149"/>
      <c r="K16" s="167"/>
      <c r="L16" s="25"/>
      <c r="M16" s="150"/>
    </row>
    <row r="17" spans="1:13" ht="23.25">
      <c r="A17" s="144">
        <v>7</v>
      </c>
      <c r="B17" s="160" t="s">
        <v>37</v>
      </c>
      <c r="C17" s="145"/>
      <c r="D17" s="160" t="s">
        <v>38</v>
      </c>
      <c r="E17" s="169">
        <v>20</v>
      </c>
      <c r="F17" s="169">
        <v>150</v>
      </c>
      <c r="G17" s="148"/>
      <c r="H17" s="183"/>
      <c r="I17" s="148"/>
      <c r="J17" s="149"/>
      <c r="K17" s="167"/>
      <c r="L17" s="25"/>
      <c r="M17" s="150"/>
    </row>
    <row r="18" spans="1:13" ht="22.5">
      <c r="A18" s="144">
        <v>8</v>
      </c>
      <c r="B18" s="155" t="s">
        <v>39</v>
      </c>
      <c r="C18" s="145"/>
      <c r="D18" s="155" t="s">
        <v>40</v>
      </c>
      <c r="E18" s="157">
        <v>30</v>
      </c>
      <c r="F18" s="158">
        <v>300</v>
      </c>
      <c r="G18" s="159"/>
      <c r="H18" s="183"/>
      <c r="I18" s="148"/>
      <c r="J18" s="149"/>
      <c r="K18" s="25"/>
      <c r="L18" s="25"/>
      <c r="M18" s="150"/>
    </row>
    <row r="19" spans="1:13" ht="112.5">
      <c r="A19" s="144">
        <v>9</v>
      </c>
      <c r="B19" s="264" t="s">
        <v>41</v>
      </c>
      <c r="C19" s="145"/>
      <c r="D19" s="265" t="s">
        <v>42</v>
      </c>
      <c r="E19" s="172">
        <v>1</v>
      </c>
      <c r="F19" s="173">
        <v>30</v>
      </c>
      <c r="G19" s="49"/>
      <c r="H19" s="183"/>
      <c r="I19" s="148"/>
      <c r="J19" s="149"/>
      <c r="K19" s="25"/>
      <c r="L19" s="25"/>
      <c r="M19" s="150"/>
    </row>
    <row r="20" spans="1:13" ht="57">
      <c r="A20" s="144">
        <v>10</v>
      </c>
      <c r="B20" s="145" t="s">
        <v>43</v>
      </c>
      <c r="C20" s="145" t="s">
        <v>158</v>
      </c>
      <c r="D20" s="145" t="s">
        <v>44</v>
      </c>
      <c r="E20" s="147">
        <v>1</v>
      </c>
      <c r="F20" s="147">
        <v>20</v>
      </c>
      <c r="G20" s="148">
        <v>3168.21</v>
      </c>
      <c r="H20" s="183">
        <v>0.08</v>
      </c>
      <c r="I20" s="148">
        <v>3421.67</v>
      </c>
      <c r="J20" s="149">
        <v>63364.2</v>
      </c>
      <c r="K20" s="149">
        <v>5069.1400000000003</v>
      </c>
      <c r="L20" s="25">
        <v>68433.34</v>
      </c>
      <c r="M20" s="196" t="s">
        <v>158</v>
      </c>
    </row>
    <row r="21" spans="1:13">
      <c r="A21" s="144">
        <v>11</v>
      </c>
      <c r="B21" s="174" t="s">
        <v>45</v>
      </c>
      <c r="C21" s="145"/>
      <c r="D21" s="174" t="s">
        <v>46</v>
      </c>
      <c r="E21" s="175">
        <v>1</v>
      </c>
      <c r="F21" s="175">
        <v>50</v>
      </c>
      <c r="G21" s="49"/>
      <c r="H21" s="183"/>
      <c r="I21" s="148"/>
      <c r="J21" s="149"/>
      <c r="K21" s="25"/>
      <c r="L21" s="25"/>
      <c r="M21" s="150"/>
    </row>
    <row r="22" spans="1:13" ht="409.5">
      <c r="A22" s="144">
        <v>12</v>
      </c>
      <c r="B22" s="266" t="s">
        <v>47</v>
      </c>
      <c r="C22" s="145"/>
      <c r="D22" s="267" t="s">
        <v>48</v>
      </c>
      <c r="E22" s="178">
        <v>1</v>
      </c>
      <c r="F22" s="165">
        <v>2400</v>
      </c>
      <c r="G22" s="49"/>
      <c r="H22" s="183"/>
      <c r="I22" s="148"/>
      <c r="J22" s="149"/>
      <c r="K22" s="149"/>
      <c r="L22" s="25"/>
      <c r="M22" s="150"/>
    </row>
    <row r="23" spans="1:13" ht="68.25">
      <c r="A23" s="144">
        <v>13</v>
      </c>
      <c r="B23" s="130" t="s">
        <v>49</v>
      </c>
      <c r="C23" s="145" t="s">
        <v>159</v>
      </c>
      <c r="D23" s="130" t="s">
        <v>50</v>
      </c>
      <c r="E23" s="165">
        <v>10</v>
      </c>
      <c r="F23" s="165">
        <v>150</v>
      </c>
      <c r="G23" s="148">
        <v>147.80000000000001</v>
      </c>
      <c r="H23" s="183">
        <v>0.08</v>
      </c>
      <c r="I23" s="148">
        <v>159.62</v>
      </c>
      <c r="J23" s="149">
        <v>22170</v>
      </c>
      <c r="K23" s="149">
        <v>1773.6</v>
      </c>
      <c r="L23" s="25">
        <v>23943.599999999999</v>
      </c>
      <c r="M23" s="196" t="s">
        <v>159</v>
      </c>
    </row>
    <row r="24" spans="1:13" ht="22.5">
      <c r="A24" s="144">
        <v>14</v>
      </c>
      <c r="B24" s="179" t="s">
        <v>51</v>
      </c>
      <c r="C24" s="145"/>
      <c r="D24" s="4" t="s">
        <v>52</v>
      </c>
      <c r="E24" s="180">
        <v>5</v>
      </c>
      <c r="F24" s="181">
        <v>50</v>
      </c>
      <c r="G24" s="148"/>
      <c r="H24" s="183"/>
      <c r="I24" s="148"/>
      <c r="J24" s="149"/>
      <c r="K24" s="167"/>
      <c r="L24" s="25"/>
      <c r="M24" s="150"/>
    </row>
    <row r="25" spans="1:13" ht="68.25">
      <c r="A25" s="144">
        <v>15</v>
      </c>
      <c r="B25" s="268" t="s">
        <v>53</v>
      </c>
      <c r="C25" s="145" t="s">
        <v>160</v>
      </c>
      <c r="D25" s="268" t="s">
        <v>54</v>
      </c>
      <c r="E25" s="269">
        <v>10</v>
      </c>
      <c r="F25" s="269">
        <v>150</v>
      </c>
      <c r="G25" s="148">
        <v>7.95</v>
      </c>
      <c r="H25" s="183">
        <v>0.08</v>
      </c>
      <c r="I25" s="148">
        <v>8.59</v>
      </c>
      <c r="J25" s="149">
        <v>1192.5</v>
      </c>
      <c r="K25" s="149">
        <v>95.4</v>
      </c>
      <c r="L25" s="25">
        <v>1287.9000000000001</v>
      </c>
      <c r="M25" s="196" t="s">
        <v>160</v>
      </c>
    </row>
    <row r="26" spans="1:13" ht="22.5">
      <c r="A26" s="144">
        <v>16</v>
      </c>
      <c r="B26" s="6" t="s">
        <v>55</v>
      </c>
      <c r="C26" s="145"/>
      <c r="D26" s="6" t="s">
        <v>56</v>
      </c>
      <c r="E26" s="157">
        <v>10</v>
      </c>
      <c r="F26" s="158">
        <v>300</v>
      </c>
      <c r="G26" s="182"/>
      <c r="H26" s="183"/>
      <c r="I26" s="148"/>
      <c r="J26" s="149"/>
      <c r="K26" s="182"/>
      <c r="L26" s="25"/>
      <c r="M26" s="150"/>
    </row>
    <row r="27" spans="1:13" ht="45.75">
      <c r="A27" s="144">
        <v>17</v>
      </c>
      <c r="B27" s="160" t="s">
        <v>57</v>
      </c>
      <c r="C27" s="145"/>
      <c r="D27" s="7" t="s">
        <v>58</v>
      </c>
      <c r="E27" s="158">
        <v>20</v>
      </c>
      <c r="F27" s="158">
        <v>300</v>
      </c>
      <c r="G27" s="182"/>
      <c r="H27" s="183"/>
      <c r="I27" s="148"/>
      <c r="J27" s="149"/>
      <c r="K27" s="182"/>
      <c r="L27" s="25"/>
      <c r="M27" s="150"/>
    </row>
    <row r="28" spans="1:13" ht="57">
      <c r="A28" s="144">
        <v>18</v>
      </c>
      <c r="B28" s="5" t="s">
        <v>59</v>
      </c>
      <c r="C28" s="145" t="s">
        <v>161</v>
      </c>
      <c r="D28" s="5" t="s">
        <v>60</v>
      </c>
      <c r="E28" s="147">
        <v>10</v>
      </c>
      <c r="F28" s="147">
        <v>400</v>
      </c>
      <c r="G28" s="148">
        <v>9.49</v>
      </c>
      <c r="H28" s="183">
        <v>0.08</v>
      </c>
      <c r="I28" s="148">
        <v>10.25</v>
      </c>
      <c r="J28" s="149">
        <v>3796</v>
      </c>
      <c r="K28" s="149">
        <v>303.68</v>
      </c>
      <c r="L28" s="25">
        <v>4099.68</v>
      </c>
      <c r="M28" s="196" t="s">
        <v>161</v>
      </c>
    </row>
    <row r="29" spans="1:13" ht="34.5">
      <c r="A29" s="144">
        <v>19</v>
      </c>
      <c r="B29" s="155" t="s">
        <v>61</v>
      </c>
      <c r="C29" s="145" t="s">
        <v>162</v>
      </c>
      <c r="D29" s="6" t="s">
        <v>62</v>
      </c>
      <c r="E29" s="157">
        <v>5</v>
      </c>
      <c r="F29" s="158">
        <v>300</v>
      </c>
      <c r="G29" s="148">
        <v>25.24</v>
      </c>
      <c r="H29" s="183">
        <v>0.08</v>
      </c>
      <c r="I29" s="148">
        <v>27.26</v>
      </c>
      <c r="J29" s="149">
        <v>7572</v>
      </c>
      <c r="K29" s="149">
        <v>605.76</v>
      </c>
      <c r="L29" s="25">
        <v>8177.76</v>
      </c>
      <c r="M29" s="196" t="s">
        <v>162</v>
      </c>
    </row>
    <row r="30" spans="1:13" ht="90.75">
      <c r="A30" s="144">
        <v>20</v>
      </c>
      <c r="B30" s="270" t="s">
        <v>63</v>
      </c>
      <c r="C30" s="145"/>
      <c r="D30" s="271" t="s">
        <v>64</v>
      </c>
      <c r="E30" s="185">
        <v>1</v>
      </c>
      <c r="F30" s="186">
        <v>5000</v>
      </c>
      <c r="G30" s="49"/>
      <c r="H30" s="183"/>
      <c r="I30" s="148"/>
      <c r="J30" s="149"/>
      <c r="K30" s="154"/>
      <c r="L30" s="25"/>
      <c r="M30" s="150"/>
    </row>
    <row r="31" spans="1:13" ht="45.75">
      <c r="A31" s="144">
        <v>21</v>
      </c>
      <c r="B31" s="5" t="s">
        <v>65</v>
      </c>
      <c r="C31" s="145" t="s">
        <v>163</v>
      </c>
      <c r="D31" s="5" t="s">
        <v>66</v>
      </c>
      <c r="E31" s="147">
        <v>5</v>
      </c>
      <c r="F31" s="147">
        <v>1500</v>
      </c>
      <c r="G31" s="148">
        <v>81.59</v>
      </c>
      <c r="H31" s="183">
        <v>0.08</v>
      </c>
      <c r="I31" s="148">
        <v>88.12</v>
      </c>
      <c r="J31" s="149">
        <v>122385</v>
      </c>
      <c r="K31" s="149">
        <v>9790.7999999999993</v>
      </c>
      <c r="L31" s="25">
        <v>132175.79999999999</v>
      </c>
      <c r="M31" s="196" t="s">
        <v>163</v>
      </c>
    </row>
    <row r="32" spans="1:13" ht="57">
      <c r="A32" s="144">
        <v>22</v>
      </c>
      <c r="B32" s="5" t="s">
        <v>67</v>
      </c>
      <c r="C32" s="145"/>
      <c r="D32" s="5" t="s">
        <v>68</v>
      </c>
      <c r="E32" s="147">
        <v>100</v>
      </c>
      <c r="F32" s="147">
        <v>200</v>
      </c>
      <c r="G32" s="148"/>
      <c r="H32" s="183"/>
      <c r="I32" s="148"/>
      <c r="J32" s="149"/>
      <c r="K32" s="167"/>
      <c r="L32" s="25"/>
      <c r="M32" s="150"/>
    </row>
    <row r="33" spans="1:13" ht="45.75">
      <c r="A33" s="144">
        <v>23</v>
      </c>
      <c r="B33" s="150" t="s">
        <v>69</v>
      </c>
      <c r="C33" s="145" t="s">
        <v>164</v>
      </c>
      <c r="D33" s="6" t="s">
        <v>70</v>
      </c>
      <c r="E33" s="175">
        <v>56</v>
      </c>
      <c r="F33" s="175">
        <v>100</v>
      </c>
      <c r="G33" s="148">
        <v>13.14</v>
      </c>
      <c r="H33" s="183">
        <v>0.08</v>
      </c>
      <c r="I33" s="148">
        <v>14.19</v>
      </c>
      <c r="J33" s="149">
        <v>1314</v>
      </c>
      <c r="K33" s="149">
        <v>105.12</v>
      </c>
      <c r="L33" s="25">
        <v>1419.12</v>
      </c>
      <c r="M33" s="196" t="s">
        <v>164</v>
      </c>
    </row>
    <row r="34" spans="1:13" ht="191.25">
      <c r="A34" s="144">
        <v>24</v>
      </c>
      <c r="B34" s="187" t="s">
        <v>71</v>
      </c>
      <c r="C34" s="145"/>
      <c r="D34" s="6" t="s">
        <v>72</v>
      </c>
      <c r="E34" s="157">
        <v>1</v>
      </c>
      <c r="F34" s="158">
        <v>20</v>
      </c>
      <c r="G34" s="188"/>
      <c r="H34" s="183"/>
      <c r="I34" s="148"/>
      <c r="J34" s="149"/>
      <c r="K34" s="188"/>
      <c r="L34" s="25"/>
      <c r="M34" s="150"/>
    </row>
    <row r="35" spans="1:13" ht="57">
      <c r="A35" s="144">
        <v>25</v>
      </c>
      <c r="B35" s="155" t="s">
        <v>73</v>
      </c>
      <c r="C35" s="145" t="s">
        <v>165</v>
      </c>
      <c r="D35" s="6" t="s">
        <v>74</v>
      </c>
      <c r="E35" s="190">
        <v>1</v>
      </c>
      <c r="F35" s="158">
        <v>1600</v>
      </c>
      <c r="G35" s="148">
        <v>35.630000000000003</v>
      </c>
      <c r="H35" s="183">
        <v>0.08</v>
      </c>
      <c r="I35" s="148">
        <v>38.479999999999997</v>
      </c>
      <c r="J35" s="149">
        <v>57008</v>
      </c>
      <c r="K35" s="149">
        <v>4560.6400000000003</v>
      </c>
      <c r="L35" s="25">
        <v>61568.639999999999</v>
      </c>
      <c r="M35" s="283" t="s">
        <v>165</v>
      </c>
    </row>
    <row r="36" spans="1:13" ht="78.75">
      <c r="A36" s="144">
        <v>26</v>
      </c>
      <c r="B36" s="4" t="s">
        <v>75</v>
      </c>
      <c r="C36" s="145"/>
      <c r="D36" s="272" t="s">
        <v>76</v>
      </c>
      <c r="E36" s="180"/>
      <c r="F36" s="181">
        <v>400000</v>
      </c>
      <c r="G36" s="25"/>
      <c r="H36" s="183"/>
      <c r="I36" s="148"/>
      <c r="J36" s="149"/>
      <c r="K36" s="207"/>
      <c r="L36" s="25"/>
      <c r="M36" s="150"/>
    </row>
    <row r="37" spans="1:13" ht="169.5">
      <c r="A37" s="192">
        <v>27</v>
      </c>
      <c r="B37" s="264" t="s">
        <v>77</v>
      </c>
      <c r="C37" s="273" t="s">
        <v>166</v>
      </c>
      <c r="D37" s="274" t="s">
        <v>78</v>
      </c>
      <c r="E37" s="275">
        <v>28</v>
      </c>
      <c r="F37" s="276">
        <v>140</v>
      </c>
      <c r="G37" s="277">
        <v>13797.47</v>
      </c>
      <c r="H37" s="278">
        <v>0.08</v>
      </c>
      <c r="I37" s="279">
        <v>14901.27</v>
      </c>
      <c r="J37" s="280">
        <v>1931645.8</v>
      </c>
      <c r="K37" s="280">
        <v>154531.66</v>
      </c>
      <c r="L37" s="228">
        <v>2086177.46</v>
      </c>
      <c r="M37" s="122" t="s">
        <v>166</v>
      </c>
    </row>
    <row r="38" spans="1:13" ht="112.5">
      <c r="A38" s="192">
        <v>28</v>
      </c>
      <c r="B38" s="196" t="s">
        <v>79</v>
      </c>
      <c r="C38" s="145"/>
      <c r="D38" s="13" t="s">
        <v>80</v>
      </c>
      <c r="E38" s="180"/>
      <c r="F38" s="181">
        <v>945000</v>
      </c>
      <c r="G38" s="25"/>
      <c r="H38" s="183"/>
      <c r="I38" s="148"/>
      <c r="J38" s="149"/>
      <c r="K38" s="154"/>
      <c r="L38" s="25"/>
      <c r="M38" s="150"/>
    </row>
    <row r="39" spans="1:13" ht="78.75">
      <c r="A39" s="192">
        <v>29</v>
      </c>
      <c r="B39" s="196" t="s">
        <v>81</v>
      </c>
      <c r="C39" s="145"/>
      <c r="D39" s="14" t="s">
        <v>82</v>
      </c>
      <c r="E39" s="158">
        <v>1</v>
      </c>
      <c r="F39" s="158">
        <v>500</v>
      </c>
      <c r="G39" s="25"/>
      <c r="H39" s="183"/>
      <c r="I39" s="148"/>
      <c r="J39" s="149"/>
      <c r="K39" s="159"/>
      <c r="L39" s="25"/>
      <c r="M39" s="150"/>
    </row>
    <row r="40" spans="1:13" ht="23.25">
      <c r="A40" s="192">
        <v>30</v>
      </c>
      <c r="B40" s="196" t="s">
        <v>83</v>
      </c>
      <c r="C40" s="145"/>
      <c r="D40" s="14" t="s">
        <v>84</v>
      </c>
      <c r="E40" s="198">
        <v>112</v>
      </c>
      <c r="F40" s="169">
        <v>100</v>
      </c>
      <c r="G40" s="25"/>
      <c r="H40" s="183"/>
      <c r="I40" s="148"/>
      <c r="J40" s="149"/>
      <c r="K40" s="25"/>
      <c r="L40" s="25"/>
      <c r="M40" s="150"/>
    </row>
    <row r="41" spans="1:13" ht="33.75">
      <c r="A41" s="192">
        <v>31</v>
      </c>
      <c r="B41" s="196" t="s">
        <v>85</v>
      </c>
      <c r="C41" s="145"/>
      <c r="D41" s="14" t="s">
        <v>102</v>
      </c>
      <c r="E41" s="157">
        <v>1</v>
      </c>
      <c r="F41" s="158">
        <v>1000</v>
      </c>
      <c r="G41" s="159"/>
      <c r="H41" s="183"/>
      <c r="I41" s="148"/>
      <c r="J41" s="149"/>
      <c r="K41" s="25"/>
      <c r="L41" s="25"/>
      <c r="M41" s="150"/>
    </row>
    <row r="42" spans="1:13" ht="102">
      <c r="A42" s="192">
        <v>32</v>
      </c>
      <c r="B42" s="196" t="s">
        <v>86</v>
      </c>
      <c r="C42" s="145"/>
      <c r="D42" s="15" t="s">
        <v>103</v>
      </c>
      <c r="E42" s="198"/>
      <c r="F42" s="169">
        <v>6480000</v>
      </c>
      <c r="G42" s="148"/>
      <c r="H42" s="183"/>
      <c r="I42" s="148"/>
      <c r="J42" s="149"/>
      <c r="K42" s="167"/>
      <c r="L42" s="25"/>
      <c r="M42" s="150"/>
    </row>
    <row r="43" spans="1:13" ht="57">
      <c r="A43" s="192">
        <v>33</v>
      </c>
      <c r="B43" s="196" t="s">
        <v>87</v>
      </c>
      <c r="C43" s="122" t="s">
        <v>167</v>
      </c>
      <c r="D43" s="16" t="s">
        <v>104</v>
      </c>
      <c r="E43" s="198">
        <v>1</v>
      </c>
      <c r="F43" s="169">
        <v>200</v>
      </c>
      <c r="G43" s="148">
        <v>4117</v>
      </c>
      <c r="H43" s="281">
        <v>0.08</v>
      </c>
      <c r="I43" s="279">
        <v>4446.3599999999997</v>
      </c>
      <c r="J43" s="280">
        <v>823400</v>
      </c>
      <c r="K43" s="280">
        <v>65872</v>
      </c>
      <c r="L43" s="228">
        <v>889272</v>
      </c>
      <c r="M43" s="122" t="s">
        <v>167</v>
      </c>
    </row>
    <row r="44" spans="1:13" ht="22.5">
      <c r="A44" s="192">
        <v>34</v>
      </c>
      <c r="B44" s="200" t="s">
        <v>88</v>
      </c>
      <c r="C44" s="145"/>
      <c r="D44" s="17" t="s">
        <v>105</v>
      </c>
      <c r="E44" s="190">
        <v>10</v>
      </c>
      <c r="F44" s="158">
        <v>100</v>
      </c>
      <c r="G44" s="188"/>
      <c r="H44" s="183"/>
      <c r="I44" s="148"/>
      <c r="J44" s="149"/>
      <c r="K44" s="188"/>
      <c r="L44" s="25"/>
      <c r="M44" s="150"/>
    </row>
    <row r="45" spans="1:13" ht="78.75">
      <c r="A45" s="192">
        <v>35</v>
      </c>
      <c r="B45" s="196" t="s">
        <v>89</v>
      </c>
      <c r="C45" s="145"/>
      <c r="D45" s="282" t="s">
        <v>106</v>
      </c>
      <c r="E45" s="201"/>
      <c r="F45" s="202">
        <v>120000</v>
      </c>
      <c r="G45" s="148"/>
      <c r="H45" s="183"/>
      <c r="I45" s="148"/>
      <c r="J45" s="149"/>
      <c r="K45" s="167"/>
      <c r="L45" s="25"/>
      <c r="M45" s="150"/>
    </row>
    <row r="46" spans="1:13" ht="34.5">
      <c r="A46" s="192">
        <v>35</v>
      </c>
      <c r="B46" s="196" t="s">
        <v>90</v>
      </c>
      <c r="C46" s="145"/>
      <c r="D46" s="282" t="s">
        <v>107</v>
      </c>
      <c r="E46" s="201">
        <v>1</v>
      </c>
      <c r="F46" s="202">
        <v>600</v>
      </c>
      <c r="G46" s="148"/>
      <c r="H46" s="183"/>
      <c r="I46" s="148"/>
      <c r="J46" s="149"/>
      <c r="K46" s="167"/>
      <c r="L46" s="25"/>
      <c r="M46" s="150"/>
    </row>
    <row r="47" spans="1:13" ht="102">
      <c r="A47" s="192">
        <v>36</v>
      </c>
      <c r="B47" s="196" t="s">
        <v>91</v>
      </c>
      <c r="C47" s="145"/>
      <c r="D47" s="18" t="s">
        <v>108</v>
      </c>
      <c r="E47" s="203"/>
      <c r="F47" s="204">
        <v>7200000</v>
      </c>
      <c r="G47" s="148"/>
      <c r="H47" s="183"/>
      <c r="I47" s="148"/>
      <c r="J47" s="149"/>
      <c r="K47" s="167"/>
      <c r="L47" s="25"/>
      <c r="M47" s="150"/>
    </row>
    <row r="48" spans="1:13" ht="23.25">
      <c r="A48" s="192">
        <v>37</v>
      </c>
      <c r="B48" s="196" t="s">
        <v>92</v>
      </c>
      <c r="C48" s="145"/>
      <c r="D48" s="19" t="s">
        <v>109</v>
      </c>
      <c r="E48" s="147">
        <v>1</v>
      </c>
      <c r="F48" s="147">
        <v>300</v>
      </c>
      <c r="G48" s="49"/>
      <c r="H48" s="183"/>
      <c r="I48" s="148"/>
      <c r="J48" s="149"/>
      <c r="K48" s="149"/>
      <c r="L48" s="25"/>
      <c r="M48" s="150"/>
    </row>
    <row r="49" spans="1:13" ht="78.75">
      <c r="A49" s="192">
        <v>38</v>
      </c>
      <c r="B49" s="196" t="s">
        <v>93</v>
      </c>
      <c r="C49" s="145"/>
      <c r="D49" s="282" t="s">
        <v>110</v>
      </c>
      <c r="E49" s="219"/>
      <c r="F49" s="169">
        <v>150000</v>
      </c>
      <c r="G49" s="159"/>
      <c r="H49" s="183"/>
      <c r="I49" s="148"/>
      <c r="J49" s="149"/>
      <c r="K49" s="159"/>
      <c r="L49" s="25"/>
      <c r="M49" s="150"/>
    </row>
    <row r="50" spans="1:13" ht="34.5">
      <c r="A50" s="192">
        <v>39</v>
      </c>
      <c r="B50" s="196" t="s">
        <v>94</v>
      </c>
      <c r="C50" s="145"/>
      <c r="D50" s="20" t="s">
        <v>111</v>
      </c>
      <c r="E50" s="181">
        <v>28</v>
      </c>
      <c r="F50" s="181">
        <v>100</v>
      </c>
      <c r="G50" s="49"/>
      <c r="H50" s="183"/>
      <c r="I50" s="148"/>
      <c r="J50" s="149"/>
      <c r="K50" s="154"/>
      <c r="L50" s="25"/>
      <c r="M50" s="150"/>
    </row>
    <row r="51" spans="1:13" ht="23.25">
      <c r="A51" s="192">
        <v>40</v>
      </c>
      <c r="B51" s="196" t="s">
        <v>95</v>
      </c>
      <c r="C51" s="145"/>
      <c r="D51" s="21" t="s">
        <v>112</v>
      </c>
      <c r="E51" s="221">
        <v>1</v>
      </c>
      <c r="F51" s="222">
        <v>800</v>
      </c>
      <c r="G51" s="25"/>
      <c r="H51" s="183"/>
      <c r="I51" s="148"/>
      <c r="J51" s="149"/>
      <c r="K51" s="167"/>
      <c r="L51" s="25"/>
      <c r="M51" s="150"/>
    </row>
    <row r="52" spans="1:13" ht="78.75">
      <c r="A52" s="192">
        <v>41</v>
      </c>
      <c r="B52" s="196" t="s">
        <v>96</v>
      </c>
      <c r="C52" s="145"/>
      <c r="D52" s="282" t="s">
        <v>113</v>
      </c>
      <c r="E52" s="223"/>
      <c r="F52" s="224">
        <v>350</v>
      </c>
      <c r="G52" s="49"/>
      <c r="H52" s="183"/>
      <c r="I52" s="148"/>
      <c r="J52" s="149"/>
      <c r="K52" s="49"/>
      <c r="L52" s="25"/>
      <c r="M52" s="150"/>
    </row>
    <row r="53" spans="1:13" ht="23.25">
      <c r="A53" s="192">
        <v>42</v>
      </c>
      <c r="B53" s="225" t="s">
        <v>97</v>
      </c>
      <c r="C53" s="145"/>
      <c r="D53" s="22" t="s">
        <v>114</v>
      </c>
      <c r="E53" s="226">
        <v>1</v>
      </c>
      <c r="F53" s="227">
        <v>7800</v>
      </c>
      <c r="G53" s="228"/>
      <c r="H53" s="183"/>
      <c r="I53" s="148"/>
      <c r="J53" s="149"/>
      <c r="K53" s="228"/>
      <c r="L53" s="25"/>
      <c r="M53" s="150"/>
    </row>
    <row r="54" spans="1:13" ht="23.25">
      <c r="A54" s="192">
        <v>43</v>
      </c>
      <c r="B54" s="196" t="s">
        <v>98</v>
      </c>
      <c r="C54" s="145"/>
      <c r="D54" s="23" t="s">
        <v>115</v>
      </c>
      <c r="E54" s="153">
        <v>1</v>
      </c>
      <c r="F54" s="147">
        <v>1500</v>
      </c>
      <c r="G54" s="231"/>
      <c r="H54" s="183"/>
      <c r="I54" s="148"/>
      <c r="J54" s="149"/>
      <c r="K54" s="49"/>
      <c r="L54" s="25"/>
      <c r="M54" s="150"/>
    </row>
    <row r="55" spans="1:13" ht="67.5">
      <c r="A55" s="144">
        <v>44</v>
      </c>
      <c r="B55" s="160" t="s">
        <v>99</v>
      </c>
      <c r="C55" s="145"/>
      <c r="D55" s="272" t="s">
        <v>116</v>
      </c>
      <c r="E55" s="153"/>
      <c r="F55" s="147">
        <v>13320</v>
      </c>
      <c r="G55" s="231"/>
      <c r="H55" s="183"/>
      <c r="I55" s="148"/>
      <c r="J55" s="149"/>
      <c r="K55" s="49"/>
      <c r="L55" s="25"/>
      <c r="M55" s="150"/>
    </row>
    <row r="56" spans="1:13" ht="23.25">
      <c r="A56" s="192">
        <v>45</v>
      </c>
      <c r="B56" s="232" t="s">
        <v>100</v>
      </c>
      <c r="C56" s="145"/>
      <c r="D56" s="24" t="s">
        <v>117</v>
      </c>
      <c r="E56" s="234">
        <v>63</v>
      </c>
      <c r="F56" s="235">
        <v>600</v>
      </c>
      <c r="G56" s="236"/>
      <c r="H56" s="183"/>
      <c r="I56" s="148"/>
      <c r="J56" s="238"/>
      <c r="K56" s="49"/>
      <c r="L56" s="25"/>
      <c r="M56" s="150"/>
    </row>
    <row r="57" spans="1:13" ht="90">
      <c r="A57" s="144">
        <v>46</v>
      </c>
      <c r="B57" s="232" t="s">
        <v>101</v>
      </c>
      <c r="C57" s="145"/>
      <c r="D57" s="272" t="s">
        <v>118</v>
      </c>
      <c r="E57" s="234">
        <v>21</v>
      </c>
      <c r="F57" s="240">
        <v>600</v>
      </c>
      <c r="G57" s="241"/>
      <c r="H57" s="183"/>
      <c r="I57" s="241"/>
      <c r="J57" s="238"/>
      <c r="K57" s="49"/>
      <c r="L57" s="25"/>
      <c r="M57" s="150"/>
    </row>
    <row r="58" spans="1:13" ht="15.75">
      <c r="B58" s="258"/>
      <c r="C58" s="259"/>
      <c r="J58" s="260"/>
      <c r="K58" s="260"/>
      <c r="L58" s="260"/>
    </row>
  </sheetData>
  <mergeCells count="2">
    <mergeCell ref="C6:D6"/>
    <mergeCell ref="C7:G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8"/>
  <sheetViews>
    <sheetView workbookViewId="0">
      <selection activeCell="E21" sqref="E21"/>
    </sheetView>
  </sheetViews>
  <sheetFormatPr defaultRowHeight="15"/>
  <cols>
    <col min="1" max="1" width="5" customWidth="1"/>
    <col min="10" max="10" width="10.7109375" customWidth="1"/>
    <col min="12" max="12" width="10.7109375" customWidth="1"/>
  </cols>
  <sheetData>
    <row r="5" spans="1:13">
      <c r="B5" s="136" t="s">
        <v>122</v>
      </c>
      <c r="G5" s="136" t="s">
        <v>123</v>
      </c>
    </row>
    <row r="6" spans="1:13" ht="15" customHeight="1">
      <c r="C6" s="433" t="s">
        <v>124</v>
      </c>
      <c r="D6" s="433"/>
      <c r="E6" s="137"/>
      <c r="F6" s="137"/>
      <c r="G6" s="137"/>
      <c r="H6" s="137"/>
      <c r="I6" s="137"/>
      <c r="J6" s="137"/>
      <c r="K6" s="137"/>
      <c r="L6" s="137"/>
      <c r="M6" s="137"/>
    </row>
    <row r="7" spans="1:13" ht="15" customHeight="1">
      <c r="C7" s="434" t="s">
        <v>125</v>
      </c>
      <c r="D7" s="434"/>
      <c r="E7" s="434"/>
      <c r="F7" s="434"/>
      <c r="G7" s="434"/>
      <c r="H7" s="137"/>
      <c r="I7" s="137"/>
      <c r="J7" s="137"/>
      <c r="K7" s="137"/>
      <c r="L7" s="137"/>
      <c r="M7" s="137"/>
    </row>
    <row r="9" spans="1:13" ht="94.5">
      <c r="A9" s="138" t="s">
        <v>0</v>
      </c>
      <c r="B9" s="139" t="s">
        <v>1</v>
      </c>
      <c r="C9" s="140" t="s">
        <v>126</v>
      </c>
      <c r="D9" s="140" t="s">
        <v>2</v>
      </c>
      <c r="E9" s="139" t="s">
        <v>127</v>
      </c>
      <c r="F9" s="141" t="s">
        <v>128</v>
      </c>
      <c r="G9" s="140" t="s">
        <v>129</v>
      </c>
      <c r="H9" s="139" t="s">
        <v>130</v>
      </c>
      <c r="I9" s="140" t="s">
        <v>131</v>
      </c>
      <c r="J9" s="141" t="s">
        <v>132</v>
      </c>
      <c r="K9" s="139" t="s">
        <v>133</v>
      </c>
      <c r="L9" s="141" t="s">
        <v>134</v>
      </c>
      <c r="M9" s="141" t="s">
        <v>135</v>
      </c>
    </row>
    <row r="10" spans="1:13">
      <c r="A10" s="142">
        <v>1</v>
      </c>
      <c r="B10" s="143">
        <v>2</v>
      </c>
      <c r="C10" s="143">
        <v>3</v>
      </c>
      <c r="D10" s="143">
        <v>4</v>
      </c>
      <c r="E10" s="143">
        <v>5</v>
      </c>
      <c r="F10" s="143">
        <v>6</v>
      </c>
      <c r="G10" s="143">
        <v>7</v>
      </c>
      <c r="H10" s="143">
        <v>8</v>
      </c>
      <c r="I10" s="143">
        <v>9</v>
      </c>
      <c r="J10" s="143">
        <v>10</v>
      </c>
      <c r="K10" s="143">
        <v>11</v>
      </c>
      <c r="L10" s="143">
        <v>12</v>
      </c>
      <c r="M10" s="143">
        <v>13</v>
      </c>
    </row>
    <row r="11" spans="1:13" ht="78.75">
      <c r="A11" s="192">
        <v>41</v>
      </c>
      <c r="B11" s="256" t="s">
        <v>96</v>
      </c>
      <c r="C11" s="6" t="s">
        <v>247</v>
      </c>
      <c r="D11" s="12" t="s">
        <v>113</v>
      </c>
      <c r="E11" s="223" t="s">
        <v>248</v>
      </c>
      <c r="F11" s="223">
        <v>350</v>
      </c>
      <c r="G11" s="34">
        <v>5045.1099999999997</v>
      </c>
      <c r="H11" s="321">
        <v>0.08</v>
      </c>
      <c r="I11" s="253">
        <f>G11*1.08</f>
        <v>5448.7187999999996</v>
      </c>
      <c r="J11" s="254">
        <f>F11*G11</f>
        <v>1765788.5</v>
      </c>
      <c r="K11" s="34">
        <f>J11*0.08</f>
        <v>141263.08000000002</v>
      </c>
      <c r="L11" s="28">
        <f>J11*1.08</f>
        <v>1907051.58</v>
      </c>
      <c r="M11" s="168" t="s">
        <v>249</v>
      </c>
    </row>
    <row r="12" spans="1:13">
      <c r="B12" t="s">
        <v>250</v>
      </c>
    </row>
    <row r="58" spans="2:12" ht="15.75">
      <c r="B58" s="258"/>
      <c r="C58" s="259"/>
      <c r="J58" s="260"/>
      <c r="K58" s="260"/>
      <c r="L58" s="260"/>
    </row>
  </sheetData>
  <mergeCells count="2">
    <mergeCell ref="C6:D6"/>
    <mergeCell ref="C7:G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8"/>
  <sheetViews>
    <sheetView topLeftCell="A55" workbookViewId="0">
      <selection activeCell="I65" sqref="I65"/>
    </sheetView>
  </sheetViews>
  <sheetFormatPr defaultRowHeight="15"/>
  <cols>
    <col min="1" max="1" width="6.28515625" customWidth="1"/>
  </cols>
  <sheetData>
    <row r="5" spans="1:13">
      <c r="B5" s="136" t="s">
        <v>122</v>
      </c>
      <c r="G5" s="136" t="s">
        <v>123</v>
      </c>
    </row>
    <row r="6" spans="1:13">
      <c r="C6" s="433" t="s">
        <v>124</v>
      </c>
      <c r="D6" s="433"/>
      <c r="E6" s="137"/>
      <c r="F6" s="137"/>
      <c r="G6" s="137"/>
      <c r="H6" s="137"/>
      <c r="I6" s="137"/>
      <c r="J6" s="137"/>
      <c r="K6" s="137"/>
      <c r="L6" s="137"/>
      <c r="M6" s="137"/>
    </row>
    <row r="7" spans="1:13">
      <c r="C7" s="434" t="s">
        <v>125</v>
      </c>
      <c r="D7" s="434"/>
      <c r="E7" s="434"/>
      <c r="F7" s="434"/>
      <c r="G7" s="434"/>
      <c r="H7" s="137"/>
      <c r="I7" s="137"/>
      <c r="J7" s="137"/>
      <c r="K7" s="137"/>
      <c r="L7" s="137"/>
      <c r="M7" s="137"/>
    </row>
    <row r="9" spans="1:13" ht="94.5">
      <c r="A9" s="138" t="s">
        <v>0</v>
      </c>
      <c r="B9" s="139" t="s">
        <v>1</v>
      </c>
      <c r="C9" s="140" t="s">
        <v>126</v>
      </c>
      <c r="D9" s="140" t="s">
        <v>2</v>
      </c>
      <c r="E9" s="139" t="s">
        <v>127</v>
      </c>
      <c r="F9" s="141" t="s">
        <v>128</v>
      </c>
      <c r="G9" s="140" t="s">
        <v>129</v>
      </c>
      <c r="H9" s="139" t="s">
        <v>130</v>
      </c>
      <c r="I9" s="140" t="s">
        <v>131</v>
      </c>
      <c r="J9" s="141" t="s">
        <v>132</v>
      </c>
      <c r="K9" s="139" t="s">
        <v>133</v>
      </c>
      <c r="L9" s="141" t="s">
        <v>134</v>
      </c>
      <c r="M9" s="141" t="s">
        <v>135</v>
      </c>
    </row>
    <row r="10" spans="1:13">
      <c r="A10" s="142">
        <v>1</v>
      </c>
      <c r="B10" s="143">
        <v>2</v>
      </c>
      <c r="C10" s="143">
        <v>3</v>
      </c>
      <c r="D10" s="143">
        <v>4</v>
      </c>
      <c r="E10" s="143">
        <v>5</v>
      </c>
      <c r="F10" s="143">
        <v>6</v>
      </c>
      <c r="G10" s="143">
        <v>7</v>
      </c>
      <c r="H10" s="143">
        <v>8</v>
      </c>
      <c r="I10" s="143">
        <v>9</v>
      </c>
      <c r="J10" s="143">
        <v>10</v>
      </c>
      <c r="K10" s="143">
        <v>11</v>
      </c>
      <c r="L10" s="143">
        <v>12</v>
      </c>
      <c r="M10" s="143">
        <v>13</v>
      </c>
    </row>
    <row r="11" spans="1:13" ht="23.25">
      <c r="A11" s="144">
        <v>1</v>
      </c>
      <c r="B11" s="145" t="s">
        <v>25</v>
      </c>
      <c r="C11" s="146"/>
      <c r="D11" s="145" t="s">
        <v>26</v>
      </c>
      <c r="E11" s="147">
        <v>10</v>
      </c>
      <c r="F11" s="147">
        <v>500</v>
      </c>
      <c r="G11" s="148"/>
      <c r="H11" s="25"/>
      <c r="I11" s="148"/>
      <c r="J11" s="149"/>
      <c r="K11" s="149"/>
      <c r="L11" s="25"/>
      <c r="M11" s="150"/>
    </row>
    <row r="12" spans="1:13" ht="90">
      <c r="A12" s="284">
        <v>2</v>
      </c>
      <c r="B12" s="151" t="s">
        <v>27</v>
      </c>
      <c r="C12" s="152" t="s">
        <v>168</v>
      </c>
      <c r="D12" s="151" t="s">
        <v>28</v>
      </c>
      <c r="E12" s="153">
        <v>1</v>
      </c>
      <c r="F12" s="153">
        <v>3000</v>
      </c>
      <c r="G12" s="285">
        <v>1.67</v>
      </c>
      <c r="H12" s="28">
        <v>8</v>
      </c>
      <c r="I12" s="253">
        <f>ROUND(G12*1.08,2)</f>
        <v>1.8</v>
      </c>
      <c r="J12" s="254">
        <f>ROUND(F12*G12,2)</f>
        <v>5010</v>
      </c>
      <c r="K12" s="254">
        <f>ROUND(J12*0.08,2)</f>
        <v>400.8</v>
      </c>
      <c r="L12" s="28">
        <f>ROUND(J12+K12,2)</f>
        <v>5410.8</v>
      </c>
      <c r="M12" s="256" t="s">
        <v>169</v>
      </c>
    </row>
    <row r="13" spans="1:13" ht="90">
      <c r="A13" s="144">
        <v>3</v>
      </c>
      <c r="B13" s="155" t="s">
        <v>29</v>
      </c>
      <c r="C13" s="156"/>
      <c r="D13" s="155" t="s">
        <v>30</v>
      </c>
      <c r="E13" s="157">
        <v>5</v>
      </c>
      <c r="F13" s="158">
        <v>200</v>
      </c>
      <c r="G13" s="159"/>
      <c r="H13" s="25"/>
      <c r="I13" s="148"/>
      <c r="J13" s="149"/>
      <c r="K13" s="25"/>
      <c r="L13" s="25"/>
      <c r="M13" s="150"/>
    </row>
    <row r="14" spans="1:13" ht="79.5">
      <c r="A14" s="144">
        <v>4</v>
      </c>
      <c r="B14" s="160" t="s">
        <v>31</v>
      </c>
      <c r="C14" s="161"/>
      <c r="D14" s="155" t="s">
        <v>32</v>
      </c>
      <c r="E14" s="157">
        <v>5</v>
      </c>
      <c r="F14" s="158">
        <v>500</v>
      </c>
      <c r="G14" s="159"/>
      <c r="H14" s="25"/>
      <c r="I14" s="148"/>
      <c r="J14" s="149"/>
      <c r="K14" s="25"/>
      <c r="L14" s="25"/>
      <c r="M14" s="150"/>
    </row>
    <row r="15" spans="1:13" ht="57">
      <c r="A15" s="144">
        <v>5</v>
      </c>
      <c r="B15" s="162" t="s">
        <v>33</v>
      </c>
      <c r="C15" s="163"/>
      <c r="D15" s="164" t="s">
        <v>34</v>
      </c>
      <c r="E15" s="165">
        <v>5</v>
      </c>
      <c r="F15" s="165">
        <v>500</v>
      </c>
      <c r="G15" s="148"/>
      <c r="H15" s="25"/>
      <c r="I15" s="148"/>
      <c r="J15" s="149"/>
      <c r="K15" s="149"/>
      <c r="L15" s="25"/>
      <c r="M15" s="150"/>
    </row>
    <row r="16" spans="1:13" ht="78.75">
      <c r="A16" s="284">
        <v>6</v>
      </c>
      <c r="B16" s="151" t="s">
        <v>35</v>
      </c>
      <c r="C16" s="286" t="s">
        <v>170</v>
      </c>
      <c r="D16" s="151" t="s">
        <v>36</v>
      </c>
      <c r="E16" s="153">
        <v>1</v>
      </c>
      <c r="F16" s="153">
        <v>600</v>
      </c>
      <c r="G16" s="253">
        <v>3.76</v>
      </c>
      <c r="H16" s="28">
        <v>8</v>
      </c>
      <c r="I16" s="253">
        <f>ROUND(G16*1.08,2)</f>
        <v>4.0599999999999996</v>
      </c>
      <c r="J16" s="254">
        <f>ROUND(F16*G16,2)</f>
        <v>2256</v>
      </c>
      <c r="K16" s="287">
        <f>ROUND(J16*0.08,2)</f>
        <v>180.48</v>
      </c>
      <c r="L16" s="28">
        <f>ROUND(J16+K16,2)</f>
        <v>2436.48</v>
      </c>
      <c r="M16" s="168" t="s">
        <v>171</v>
      </c>
    </row>
    <row r="17" spans="1:13" ht="23.25">
      <c r="A17" s="144">
        <v>7</v>
      </c>
      <c r="B17" s="166" t="s">
        <v>37</v>
      </c>
      <c r="C17" s="166"/>
      <c r="D17" s="166" t="s">
        <v>38</v>
      </c>
      <c r="E17" s="169">
        <v>20</v>
      </c>
      <c r="F17" s="169">
        <v>150</v>
      </c>
      <c r="G17" s="148"/>
      <c r="H17" s="25"/>
      <c r="I17" s="148"/>
      <c r="J17" s="149"/>
      <c r="K17" s="167"/>
      <c r="L17" s="25"/>
      <c r="M17" s="168"/>
    </row>
    <row r="18" spans="1:13" ht="22.5">
      <c r="A18" s="144">
        <v>8</v>
      </c>
      <c r="B18" s="155" t="s">
        <v>39</v>
      </c>
      <c r="C18" s="146"/>
      <c r="D18" s="155" t="s">
        <v>40</v>
      </c>
      <c r="E18" s="157">
        <v>30</v>
      </c>
      <c r="F18" s="158">
        <v>300</v>
      </c>
      <c r="G18" s="159"/>
      <c r="H18" s="25"/>
      <c r="I18" s="148"/>
      <c r="J18" s="149"/>
      <c r="K18" s="25"/>
      <c r="L18" s="25"/>
      <c r="M18" s="150"/>
    </row>
    <row r="19" spans="1:13" ht="112.5">
      <c r="A19" s="284">
        <v>9</v>
      </c>
      <c r="B19" s="170" t="s">
        <v>41</v>
      </c>
      <c r="C19" s="170" t="s">
        <v>172</v>
      </c>
      <c r="D19" s="171" t="s">
        <v>42</v>
      </c>
      <c r="E19" s="172">
        <v>1</v>
      </c>
      <c r="F19" s="288">
        <v>30</v>
      </c>
      <c r="G19" s="34">
        <v>50</v>
      </c>
      <c r="H19" s="28">
        <v>8</v>
      </c>
      <c r="I19" s="253">
        <f>ROUND(G19*1.08,2)</f>
        <v>54</v>
      </c>
      <c r="J19" s="254">
        <f>ROUND(F19*G19,2)</f>
        <v>1500</v>
      </c>
      <c r="K19" s="28">
        <f>ROUND(J19*0.08,2)</f>
        <v>120</v>
      </c>
      <c r="L19" s="28">
        <f>ROUND(J19+K19,2)</f>
        <v>1620</v>
      </c>
      <c r="M19" s="256" t="s">
        <v>173</v>
      </c>
    </row>
    <row r="20" spans="1:13" ht="45.75">
      <c r="A20" s="144">
        <v>10</v>
      </c>
      <c r="B20" s="146" t="s">
        <v>43</v>
      </c>
      <c r="C20" s="166"/>
      <c r="D20" s="146" t="s">
        <v>44</v>
      </c>
      <c r="E20" s="147">
        <v>1</v>
      </c>
      <c r="F20" s="147">
        <v>20</v>
      </c>
      <c r="G20" s="148"/>
      <c r="H20" s="25"/>
      <c r="I20" s="148"/>
      <c r="J20" s="149"/>
      <c r="K20" s="167"/>
      <c r="L20" s="25"/>
      <c r="M20" s="168"/>
    </row>
    <row r="21" spans="1:13">
      <c r="A21" s="144">
        <v>11</v>
      </c>
      <c r="B21" s="174" t="s">
        <v>45</v>
      </c>
      <c r="C21" s="174"/>
      <c r="D21" s="174" t="s">
        <v>46</v>
      </c>
      <c r="E21" s="175">
        <v>1</v>
      </c>
      <c r="F21" s="175">
        <v>50</v>
      </c>
      <c r="G21" s="49"/>
      <c r="H21" s="25"/>
      <c r="I21" s="148"/>
      <c r="J21" s="149"/>
      <c r="K21" s="25"/>
      <c r="L21" s="25"/>
      <c r="M21" s="150"/>
    </row>
    <row r="22" spans="1:13" ht="409.5">
      <c r="A22" s="284">
        <v>12</v>
      </c>
      <c r="B22" s="176" t="s">
        <v>47</v>
      </c>
      <c r="C22" s="177" t="s">
        <v>174</v>
      </c>
      <c r="D22" s="2" t="s">
        <v>48</v>
      </c>
      <c r="E22" s="178">
        <v>1</v>
      </c>
      <c r="F22" s="178">
        <v>2400</v>
      </c>
      <c r="G22" s="34">
        <v>3.8</v>
      </c>
      <c r="H22" s="28">
        <v>8</v>
      </c>
      <c r="I22" s="253">
        <f>ROUND(G22*1.08,2)</f>
        <v>4.0999999999999996</v>
      </c>
      <c r="J22" s="254">
        <f>ROUND(F22*G22,2)</f>
        <v>9120</v>
      </c>
      <c r="K22" s="254">
        <f>ROUND(J22*0.08,2)</f>
        <v>729.6</v>
      </c>
      <c r="L22" s="28">
        <f>ROUND(J22+K22,2)</f>
        <v>9849.6</v>
      </c>
      <c r="M22" s="256" t="s">
        <v>175</v>
      </c>
    </row>
    <row r="23" spans="1:13" ht="34.5">
      <c r="A23" s="144">
        <v>13</v>
      </c>
      <c r="B23" s="3" t="s">
        <v>49</v>
      </c>
      <c r="C23" s="119"/>
      <c r="D23" s="3" t="s">
        <v>50</v>
      </c>
      <c r="E23" s="165">
        <v>10</v>
      </c>
      <c r="F23" s="165">
        <v>150</v>
      </c>
      <c r="G23" s="148"/>
      <c r="H23" s="25"/>
      <c r="I23" s="148"/>
      <c r="J23" s="149"/>
      <c r="K23" s="167"/>
      <c r="L23" s="25"/>
      <c r="M23" s="168"/>
    </row>
    <row r="24" spans="1:13" ht="22.5">
      <c r="A24" s="144">
        <v>14</v>
      </c>
      <c r="B24" s="179" t="s">
        <v>51</v>
      </c>
      <c r="C24" s="119"/>
      <c r="D24" s="4" t="s">
        <v>52</v>
      </c>
      <c r="E24" s="180">
        <v>5</v>
      </c>
      <c r="F24" s="181">
        <v>50</v>
      </c>
      <c r="G24" s="148"/>
      <c r="H24" s="25"/>
      <c r="I24" s="148"/>
      <c r="J24" s="149"/>
      <c r="K24" s="167"/>
      <c r="L24" s="25"/>
      <c r="M24" s="168"/>
    </row>
    <row r="25" spans="1:13" ht="23.25">
      <c r="A25" s="144">
        <v>15</v>
      </c>
      <c r="B25" s="5" t="s">
        <v>53</v>
      </c>
      <c r="C25" s="10"/>
      <c r="D25" s="5" t="s">
        <v>54</v>
      </c>
      <c r="E25" s="147">
        <v>10</v>
      </c>
      <c r="F25" s="147">
        <v>150</v>
      </c>
      <c r="G25" s="148"/>
      <c r="H25" s="25"/>
      <c r="I25" s="148"/>
      <c r="J25" s="149"/>
      <c r="K25" s="149"/>
      <c r="L25" s="25"/>
      <c r="M25" s="150"/>
    </row>
    <row r="26" spans="1:13" ht="22.5">
      <c r="A26" s="144">
        <v>16</v>
      </c>
      <c r="B26" s="6" t="s">
        <v>55</v>
      </c>
      <c r="C26" s="6"/>
      <c r="D26" s="6" t="s">
        <v>56</v>
      </c>
      <c r="E26" s="157">
        <v>10</v>
      </c>
      <c r="F26" s="158">
        <v>300</v>
      </c>
      <c r="G26" s="182"/>
      <c r="H26" s="25"/>
      <c r="I26" s="148"/>
      <c r="J26" s="149"/>
      <c r="K26" s="182"/>
      <c r="L26" s="25"/>
      <c r="M26" s="121"/>
    </row>
    <row r="27" spans="1:13" ht="45.75">
      <c r="A27" s="144">
        <v>17</v>
      </c>
      <c r="B27" s="160" t="s">
        <v>57</v>
      </c>
      <c r="C27" s="7"/>
      <c r="D27" s="7" t="s">
        <v>58</v>
      </c>
      <c r="E27" s="158">
        <v>20</v>
      </c>
      <c r="F27" s="158">
        <v>300</v>
      </c>
      <c r="G27" s="182"/>
      <c r="H27" s="25"/>
      <c r="I27" s="148"/>
      <c r="J27" s="149"/>
      <c r="K27" s="182"/>
      <c r="L27" s="25"/>
      <c r="M27" s="150"/>
    </row>
    <row r="28" spans="1:13" ht="67.5">
      <c r="A28" s="284">
        <v>18</v>
      </c>
      <c r="B28" s="230" t="s">
        <v>59</v>
      </c>
      <c r="C28" s="220" t="s">
        <v>176</v>
      </c>
      <c r="D28" s="230" t="s">
        <v>60</v>
      </c>
      <c r="E28" s="153">
        <v>10</v>
      </c>
      <c r="F28" s="153">
        <v>400</v>
      </c>
      <c r="G28" s="253">
        <v>9.4</v>
      </c>
      <c r="H28" s="28">
        <v>8</v>
      </c>
      <c r="I28" s="253">
        <f>ROUND(G28*1.08,2)</f>
        <v>10.15</v>
      </c>
      <c r="J28" s="254">
        <f>ROUND(F28*G28,2)</f>
        <v>3760</v>
      </c>
      <c r="K28" s="254">
        <f>ROUND(J28*0.08,2)</f>
        <v>300.8</v>
      </c>
      <c r="L28" s="28">
        <f>ROUND(J28+K28,2)</f>
        <v>4060.8</v>
      </c>
      <c r="M28" s="256" t="s">
        <v>177</v>
      </c>
    </row>
    <row r="29" spans="1:13" ht="33.75">
      <c r="A29" s="144">
        <v>19</v>
      </c>
      <c r="B29" s="155" t="s">
        <v>61</v>
      </c>
      <c r="C29" s="10"/>
      <c r="D29" s="6" t="s">
        <v>62</v>
      </c>
      <c r="E29" s="157">
        <v>5</v>
      </c>
      <c r="F29" s="158">
        <v>300</v>
      </c>
      <c r="G29" s="159"/>
      <c r="H29" s="25"/>
      <c r="I29" s="148"/>
      <c r="J29" s="149"/>
      <c r="K29" s="25"/>
      <c r="L29" s="25"/>
      <c r="M29" s="150"/>
    </row>
    <row r="30" spans="1:13" ht="90">
      <c r="A30" s="284">
        <v>20</v>
      </c>
      <c r="B30" s="9" t="s">
        <v>63</v>
      </c>
      <c r="C30" s="9" t="s">
        <v>178</v>
      </c>
      <c r="D30" s="9" t="s">
        <v>64</v>
      </c>
      <c r="E30" s="185">
        <v>1</v>
      </c>
      <c r="F30" s="185">
        <v>5000</v>
      </c>
      <c r="G30" s="34">
        <v>4.8499999999999996</v>
      </c>
      <c r="H30" s="28">
        <v>8</v>
      </c>
      <c r="I30" s="253">
        <f>ROUND(G30*1.08,2)</f>
        <v>5.24</v>
      </c>
      <c r="J30" s="254">
        <f>ROUND(F30*G30,2)</f>
        <v>24250</v>
      </c>
      <c r="K30" s="285">
        <f>ROUND(J30*0.08,2)</f>
        <v>1940</v>
      </c>
      <c r="L30" s="28">
        <f>ROUND(J30+K30,2)</f>
        <v>26190</v>
      </c>
      <c r="M30" s="168" t="s">
        <v>179</v>
      </c>
    </row>
    <row r="31" spans="1:13" ht="23.25">
      <c r="A31" s="144">
        <v>21</v>
      </c>
      <c r="B31" s="10" t="s">
        <v>65</v>
      </c>
      <c r="C31" s="119"/>
      <c r="D31" s="10" t="s">
        <v>66</v>
      </c>
      <c r="E31" s="147">
        <v>5</v>
      </c>
      <c r="F31" s="147">
        <v>1500</v>
      </c>
      <c r="G31" s="148"/>
      <c r="H31" s="25"/>
      <c r="I31" s="148"/>
      <c r="J31" s="149"/>
      <c r="K31" s="167"/>
      <c r="L31" s="25"/>
      <c r="M31" s="168"/>
    </row>
    <row r="32" spans="1:13" ht="57">
      <c r="A32" s="144">
        <v>22</v>
      </c>
      <c r="B32" s="10" t="s">
        <v>67</v>
      </c>
      <c r="C32" s="119"/>
      <c r="D32" s="10" t="s">
        <v>68</v>
      </c>
      <c r="E32" s="147">
        <v>100</v>
      </c>
      <c r="F32" s="147">
        <v>200</v>
      </c>
      <c r="G32" s="148"/>
      <c r="H32" s="25"/>
      <c r="I32" s="148"/>
      <c r="J32" s="149"/>
      <c r="K32" s="167"/>
      <c r="L32" s="25"/>
      <c r="M32" s="168"/>
    </row>
    <row r="33" spans="1:13" ht="33.75">
      <c r="A33" s="144">
        <v>23</v>
      </c>
      <c r="B33" s="150" t="s">
        <v>69</v>
      </c>
      <c r="C33" s="120"/>
      <c r="D33" s="6" t="s">
        <v>70</v>
      </c>
      <c r="E33" s="175">
        <v>56</v>
      </c>
      <c r="F33" s="175">
        <v>100</v>
      </c>
      <c r="G33" s="49"/>
      <c r="H33" s="25"/>
      <c r="I33" s="148"/>
      <c r="J33" s="149"/>
      <c r="K33" s="25"/>
      <c r="L33" s="25"/>
      <c r="M33" s="150"/>
    </row>
    <row r="34" spans="1:13" ht="191.25">
      <c r="A34" s="144">
        <v>24</v>
      </c>
      <c r="B34" s="187" t="s">
        <v>71</v>
      </c>
      <c r="C34" s="7"/>
      <c r="D34" s="6" t="s">
        <v>72</v>
      </c>
      <c r="E34" s="157">
        <v>1</v>
      </c>
      <c r="F34" s="158">
        <v>20</v>
      </c>
      <c r="G34" s="188"/>
      <c r="H34" s="25"/>
      <c r="I34" s="148"/>
      <c r="J34" s="149"/>
      <c r="K34" s="188"/>
      <c r="L34" s="25"/>
      <c r="M34" s="150"/>
    </row>
    <row r="35" spans="1:13" ht="33.75">
      <c r="A35" s="144">
        <v>25</v>
      </c>
      <c r="B35" s="155" t="s">
        <v>73</v>
      </c>
      <c r="C35" s="189"/>
      <c r="D35" s="6" t="s">
        <v>74</v>
      </c>
      <c r="E35" s="190">
        <v>1</v>
      </c>
      <c r="F35" s="158">
        <v>1600</v>
      </c>
      <c r="G35" s="159"/>
      <c r="H35" s="25"/>
      <c r="I35" s="148"/>
      <c r="J35" s="149"/>
      <c r="K35" s="25"/>
      <c r="L35" s="25"/>
      <c r="M35" s="150"/>
    </row>
    <row r="36" spans="1:13" ht="78.75">
      <c r="A36" s="144">
        <v>26</v>
      </c>
      <c r="B36" s="4" t="s">
        <v>75</v>
      </c>
      <c r="C36" s="191"/>
      <c r="D36" s="11" t="s">
        <v>76</v>
      </c>
      <c r="E36" s="180"/>
      <c r="F36" s="181">
        <v>400000</v>
      </c>
      <c r="G36" s="25"/>
      <c r="H36" s="25"/>
      <c r="I36" s="148"/>
      <c r="J36" s="149"/>
      <c r="K36" s="207"/>
      <c r="L36" s="25"/>
      <c r="M36" s="121"/>
    </row>
    <row r="37" spans="1:13" ht="67.5">
      <c r="A37" s="192">
        <v>27</v>
      </c>
      <c r="B37" s="170" t="s">
        <v>77</v>
      </c>
      <c r="C37" s="193"/>
      <c r="D37" s="12" t="s">
        <v>78</v>
      </c>
      <c r="E37" s="194">
        <v>28</v>
      </c>
      <c r="F37" s="195">
        <v>140</v>
      </c>
      <c r="G37" s="154"/>
      <c r="H37" s="25"/>
      <c r="I37" s="148"/>
      <c r="J37" s="149"/>
      <c r="K37" s="167"/>
      <c r="L37" s="25"/>
      <c r="M37" s="208"/>
    </row>
    <row r="38" spans="1:13" ht="112.5">
      <c r="A38" s="192">
        <v>28</v>
      </c>
      <c r="B38" s="196" t="s">
        <v>79</v>
      </c>
      <c r="C38" s="4"/>
      <c r="D38" s="13" t="s">
        <v>80</v>
      </c>
      <c r="E38" s="180"/>
      <c r="F38" s="181">
        <v>945000</v>
      </c>
      <c r="G38" s="25"/>
      <c r="H38" s="25"/>
      <c r="I38" s="148"/>
      <c r="J38" s="149"/>
      <c r="K38" s="154"/>
      <c r="L38" s="25"/>
      <c r="M38" s="150"/>
    </row>
    <row r="39" spans="1:13" ht="78.75">
      <c r="A39" s="192">
        <v>29</v>
      </c>
      <c r="B39" s="196" t="s">
        <v>81</v>
      </c>
      <c r="C39" s="7"/>
      <c r="D39" s="14" t="s">
        <v>82</v>
      </c>
      <c r="E39" s="158">
        <v>1</v>
      </c>
      <c r="F39" s="158">
        <v>500</v>
      </c>
      <c r="G39" s="25"/>
      <c r="H39" s="25"/>
      <c r="I39" s="148"/>
      <c r="J39" s="149"/>
      <c r="K39" s="159"/>
      <c r="L39" s="25"/>
      <c r="M39" s="121"/>
    </row>
    <row r="40" spans="1:13" ht="23.25">
      <c r="A40" s="192">
        <v>30</v>
      </c>
      <c r="B40" s="196" t="s">
        <v>83</v>
      </c>
      <c r="C40" s="197"/>
      <c r="D40" s="14" t="s">
        <v>84</v>
      </c>
      <c r="E40" s="198">
        <v>112</v>
      </c>
      <c r="F40" s="169">
        <v>100</v>
      </c>
      <c r="G40" s="25"/>
      <c r="H40" s="25"/>
      <c r="I40" s="148"/>
      <c r="J40" s="149"/>
      <c r="K40" s="25"/>
      <c r="L40" s="25"/>
      <c r="M40" s="215"/>
    </row>
    <row r="41" spans="1:13" ht="33.75">
      <c r="A41" s="192">
        <v>31</v>
      </c>
      <c r="B41" s="196" t="s">
        <v>85</v>
      </c>
      <c r="C41" s="199"/>
      <c r="D41" s="14" t="s">
        <v>102</v>
      </c>
      <c r="E41" s="157">
        <v>1</v>
      </c>
      <c r="F41" s="158">
        <v>1000</v>
      </c>
      <c r="G41" s="159"/>
      <c r="H41" s="25"/>
      <c r="I41" s="148"/>
      <c r="J41" s="149"/>
      <c r="K41" s="25"/>
      <c r="L41" s="25"/>
      <c r="M41" s="150"/>
    </row>
    <row r="42" spans="1:13" ht="102">
      <c r="A42" s="192">
        <v>32</v>
      </c>
      <c r="B42" s="196" t="s">
        <v>86</v>
      </c>
      <c r="C42" s="119"/>
      <c r="D42" s="15" t="s">
        <v>103</v>
      </c>
      <c r="E42" s="198"/>
      <c r="F42" s="169">
        <v>6480000</v>
      </c>
      <c r="G42" s="148"/>
      <c r="H42" s="25"/>
      <c r="I42" s="148"/>
      <c r="J42" s="149"/>
      <c r="K42" s="167"/>
      <c r="L42" s="25"/>
      <c r="M42" s="168"/>
    </row>
    <row r="43" spans="1:13" ht="23.25">
      <c r="A43" s="192">
        <v>33</v>
      </c>
      <c r="B43" s="196" t="s">
        <v>87</v>
      </c>
      <c r="C43" s="119"/>
      <c r="D43" s="16" t="s">
        <v>104</v>
      </c>
      <c r="E43" s="198">
        <v>1</v>
      </c>
      <c r="F43" s="169">
        <v>200</v>
      </c>
      <c r="G43" s="148"/>
      <c r="H43" s="25"/>
      <c r="I43" s="148"/>
      <c r="J43" s="149"/>
      <c r="K43" s="167"/>
      <c r="L43" s="25"/>
      <c r="M43" s="168"/>
    </row>
    <row r="44" spans="1:13" ht="22.5">
      <c r="A44" s="192">
        <v>34</v>
      </c>
      <c r="B44" s="200" t="s">
        <v>88</v>
      </c>
      <c r="C44" s="121"/>
      <c r="D44" s="17" t="s">
        <v>105</v>
      </c>
      <c r="E44" s="190">
        <v>10</v>
      </c>
      <c r="F44" s="158">
        <v>100</v>
      </c>
      <c r="G44" s="188"/>
      <c r="H44" s="25"/>
      <c r="I44" s="148"/>
      <c r="J44" s="149"/>
      <c r="K44" s="188"/>
      <c r="L44" s="25"/>
      <c r="M44" s="217"/>
    </row>
    <row r="45" spans="1:13" ht="78.75">
      <c r="A45" s="192">
        <v>35</v>
      </c>
      <c r="B45" s="196" t="s">
        <v>89</v>
      </c>
      <c r="C45" s="119"/>
      <c r="D45" s="12" t="s">
        <v>106</v>
      </c>
      <c r="E45" s="201"/>
      <c r="F45" s="202">
        <v>120000</v>
      </c>
      <c r="G45" s="148"/>
      <c r="H45" s="25"/>
      <c r="I45" s="148"/>
      <c r="J45" s="149"/>
      <c r="K45" s="167"/>
      <c r="L45" s="25"/>
      <c r="M45" s="168"/>
    </row>
    <row r="46" spans="1:13" ht="34.5">
      <c r="A46" s="192">
        <v>35</v>
      </c>
      <c r="B46" s="196" t="s">
        <v>90</v>
      </c>
      <c r="C46" s="119"/>
      <c r="D46" s="12" t="s">
        <v>107</v>
      </c>
      <c r="E46" s="201">
        <v>1</v>
      </c>
      <c r="F46" s="202">
        <v>600</v>
      </c>
      <c r="G46" s="148"/>
      <c r="H46" s="25"/>
      <c r="I46" s="148"/>
      <c r="J46" s="149"/>
      <c r="K46" s="167"/>
      <c r="L46" s="25"/>
      <c r="M46" s="168"/>
    </row>
    <row r="47" spans="1:13" ht="102">
      <c r="A47" s="192">
        <v>36</v>
      </c>
      <c r="B47" s="196" t="s">
        <v>91</v>
      </c>
      <c r="C47" s="119"/>
      <c r="D47" s="18" t="s">
        <v>108</v>
      </c>
      <c r="E47" s="203"/>
      <c r="F47" s="204">
        <v>7200000</v>
      </c>
      <c r="G47" s="148"/>
      <c r="H47" s="25"/>
      <c r="I47" s="148"/>
      <c r="J47" s="149"/>
      <c r="K47" s="167"/>
      <c r="L47" s="25"/>
      <c r="M47" s="168"/>
    </row>
    <row r="48" spans="1:13" ht="23.25">
      <c r="A48" s="192">
        <v>37</v>
      </c>
      <c r="B48" s="196" t="s">
        <v>92</v>
      </c>
      <c r="C48" s="205"/>
      <c r="D48" s="19" t="s">
        <v>109</v>
      </c>
      <c r="E48" s="147">
        <v>1</v>
      </c>
      <c r="F48" s="147">
        <v>300</v>
      </c>
      <c r="G48" s="49"/>
      <c r="H48" s="25"/>
      <c r="I48" s="148"/>
      <c r="J48" s="149"/>
      <c r="K48" s="149"/>
      <c r="L48" s="25"/>
      <c r="M48" s="25"/>
    </row>
    <row r="49" spans="1:13" ht="78.75">
      <c r="A49" s="192">
        <v>38</v>
      </c>
      <c r="B49" s="196" t="s">
        <v>93</v>
      </c>
      <c r="C49" s="6"/>
      <c r="D49" s="12" t="s">
        <v>110</v>
      </c>
      <c r="E49" s="219"/>
      <c r="F49" s="169">
        <v>150000</v>
      </c>
      <c r="G49" s="159"/>
      <c r="H49" s="25"/>
      <c r="I49" s="148"/>
      <c r="J49" s="149"/>
      <c r="K49" s="159"/>
      <c r="L49" s="25"/>
      <c r="M49" s="121"/>
    </row>
    <row r="50" spans="1:13" ht="34.5">
      <c r="A50" s="192">
        <v>39</v>
      </c>
      <c r="B50" s="196" t="s">
        <v>94</v>
      </c>
      <c r="C50" s="220"/>
      <c r="D50" s="20" t="s">
        <v>111</v>
      </c>
      <c r="E50" s="181">
        <v>28</v>
      </c>
      <c r="F50" s="181">
        <v>100</v>
      </c>
      <c r="G50" s="49"/>
      <c r="H50" s="25"/>
      <c r="I50" s="148"/>
      <c r="J50" s="149"/>
      <c r="K50" s="154"/>
      <c r="L50" s="25"/>
      <c r="M50" s="150"/>
    </row>
    <row r="51" spans="1:13" ht="23.25">
      <c r="A51" s="192">
        <v>40</v>
      </c>
      <c r="B51" s="196" t="s">
        <v>95</v>
      </c>
      <c r="C51" s="4"/>
      <c r="D51" s="21" t="s">
        <v>112</v>
      </c>
      <c r="E51" s="221">
        <v>1</v>
      </c>
      <c r="F51" s="222">
        <v>800</v>
      </c>
      <c r="G51" s="25"/>
      <c r="H51" s="25"/>
      <c r="I51" s="148"/>
      <c r="J51" s="149"/>
      <c r="K51" s="167"/>
      <c r="L51" s="25"/>
      <c r="M51" s="168"/>
    </row>
    <row r="52" spans="1:13" ht="78.75">
      <c r="A52" s="192">
        <v>41</v>
      </c>
      <c r="B52" s="196" t="s">
        <v>96</v>
      </c>
      <c r="C52" s="6"/>
      <c r="D52" s="12" t="s">
        <v>113</v>
      </c>
      <c r="E52" s="223"/>
      <c r="F52" s="224">
        <v>350</v>
      </c>
      <c r="G52" s="49"/>
      <c r="H52" s="25"/>
      <c r="I52" s="148"/>
      <c r="J52" s="149"/>
      <c r="K52" s="49"/>
      <c r="L52" s="25"/>
      <c r="M52" s="168"/>
    </row>
    <row r="53" spans="1:13" ht="23.25">
      <c r="A53" s="192">
        <v>42</v>
      </c>
      <c r="B53" s="225" t="s">
        <v>97</v>
      </c>
      <c r="C53" s="189"/>
      <c r="D53" s="22" t="s">
        <v>114</v>
      </c>
      <c r="E53" s="226">
        <v>1</v>
      </c>
      <c r="F53" s="227">
        <v>7800</v>
      </c>
      <c r="G53" s="228"/>
      <c r="H53" s="25"/>
      <c r="I53" s="148"/>
      <c r="J53" s="149"/>
      <c r="K53" s="228"/>
      <c r="L53" s="25"/>
      <c r="M53" s="229"/>
    </row>
    <row r="54" spans="1:13" ht="23.25">
      <c r="A54" s="192">
        <v>43</v>
      </c>
      <c r="B54" s="196" t="s">
        <v>98</v>
      </c>
      <c r="C54" s="230"/>
      <c r="D54" s="23" t="s">
        <v>115</v>
      </c>
      <c r="E54" s="153">
        <v>1</v>
      </c>
      <c r="F54" s="147">
        <v>1500</v>
      </c>
      <c r="G54" s="231"/>
      <c r="H54" s="25"/>
      <c r="I54" s="148"/>
      <c r="J54" s="149"/>
      <c r="K54" s="49"/>
      <c r="L54" s="25"/>
      <c r="M54" s="150"/>
    </row>
    <row r="55" spans="1:13" ht="67.5">
      <c r="A55" s="144">
        <v>44</v>
      </c>
      <c r="B55" s="166" t="s">
        <v>99</v>
      </c>
      <c r="C55" s="230"/>
      <c r="D55" s="11" t="s">
        <v>116</v>
      </c>
      <c r="E55" s="153"/>
      <c r="F55" s="147">
        <v>13320</v>
      </c>
      <c r="G55" s="231"/>
      <c r="H55" s="25"/>
      <c r="I55" s="148"/>
      <c r="J55" s="149"/>
      <c r="K55" s="49"/>
      <c r="L55" s="25"/>
      <c r="M55" s="150"/>
    </row>
    <row r="56" spans="1:13" ht="23.25">
      <c r="A56" s="192">
        <v>45</v>
      </c>
      <c r="B56" s="232" t="s">
        <v>100</v>
      </c>
      <c r="C56" s="233"/>
      <c r="D56" s="24" t="s">
        <v>117</v>
      </c>
      <c r="E56" s="234">
        <v>63</v>
      </c>
      <c r="F56" s="235">
        <v>600</v>
      </c>
      <c r="G56" s="236"/>
      <c r="H56" s="237"/>
      <c r="I56" s="148"/>
      <c r="J56" s="238"/>
      <c r="K56" s="49"/>
      <c r="L56" s="25"/>
      <c r="M56" s="150"/>
    </row>
    <row r="57" spans="1:13" ht="90">
      <c r="A57" s="144">
        <v>46</v>
      </c>
      <c r="B57" s="232" t="s">
        <v>101</v>
      </c>
      <c r="C57" s="239"/>
      <c r="D57" s="11" t="s">
        <v>118</v>
      </c>
      <c r="E57" s="234">
        <v>21</v>
      </c>
      <c r="F57" s="240">
        <v>600</v>
      </c>
      <c r="G57" s="241"/>
      <c r="H57" s="237"/>
      <c r="I57" s="241"/>
      <c r="J57" s="238"/>
      <c r="K57" s="49"/>
      <c r="L57" s="25"/>
      <c r="M57" s="150"/>
    </row>
    <row r="58" spans="1:13" ht="15.75">
      <c r="B58" s="258"/>
      <c r="C58" s="259"/>
      <c r="J58" s="260"/>
      <c r="K58" s="260"/>
      <c r="L58" s="260"/>
    </row>
  </sheetData>
  <mergeCells count="2">
    <mergeCell ref="C6:D6"/>
    <mergeCell ref="C7:G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7"/>
  <sheetViews>
    <sheetView topLeftCell="A49" workbookViewId="0">
      <selection activeCell="P53" sqref="P53"/>
    </sheetView>
  </sheetViews>
  <sheetFormatPr defaultRowHeight="15"/>
  <cols>
    <col min="1" max="1" width="5.140625" customWidth="1"/>
    <col min="2" max="2" width="12.42578125" customWidth="1"/>
  </cols>
  <sheetData>
    <row r="5" spans="1:13">
      <c r="B5" s="136" t="s">
        <v>122</v>
      </c>
      <c r="G5" s="136" t="s">
        <v>123</v>
      </c>
    </row>
    <row r="6" spans="1:13">
      <c r="C6" s="433" t="s">
        <v>124</v>
      </c>
      <c r="D6" s="433"/>
      <c r="E6" s="137"/>
      <c r="F6" s="137"/>
      <c r="G6" s="137"/>
      <c r="H6" s="137"/>
      <c r="I6" s="137"/>
      <c r="J6" s="137"/>
      <c r="K6" s="137"/>
      <c r="L6" s="137"/>
      <c r="M6" s="137"/>
    </row>
    <row r="7" spans="1:13">
      <c r="C7" s="434" t="s">
        <v>125</v>
      </c>
      <c r="D7" s="434"/>
      <c r="E7" s="434"/>
      <c r="F7" s="434"/>
      <c r="G7" s="434"/>
      <c r="H7" s="137"/>
      <c r="I7" s="137"/>
      <c r="J7" s="137"/>
      <c r="K7" s="137"/>
      <c r="L7" s="137"/>
      <c r="M7" s="137"/>
    </row>
    <row r="9" spans="1:13" ht="94.5">
      <c r="A9" s="138" t="s">
        <v>0</v>
      </c>
      <c r="B9" s="139" t="s">
        <v>1</v>
      </c>
      <c r="C9" s="140" t="s">
        <v>126</v>
      </c>
      <c r="D9" s="140" t="s">
        <v>2</v>
      </c>
      <c r="E9" s="139" t="s">
        <v>127</v>
      </c>
      <c r="F9" s="141" t="s">
        <v>128</v>
      </c>
      <c r="G9" s="140" t="s">
        <v>129</v>
      </c>
      <c r="H9" s="139" t="s">
        <v>130</v>
      </c>
      <c r="I9" s="140" t="s">
        <v>131</v>
      </c>
      <c r="J9" s="141" t="s">
        <v>132</v>
      </c>
      <c r="K9" s="139" t="s">
        <v>133</v>
      </c>
      <c r="L9" s="141" t="s">
        <v>134</v>
      </c>
      <c r="M9" s="141" t="s">
        <v>135</v>
      </c>
    </row>
    <row r="10" spans="1:13">
      <c r="A10" s="142">
        <v>1</v>
      </c>
      <c r="B10" s="143">
        <v>2</v>
      </c>
      <c r="C10" s="143">
        <v>3</v>
      </c>
      <c r="D10" s="143">
        <v>4</v>
      </c>
      <c r="E10" s="143">
        <v>5</v>
      </c>
      <c r="F10" s="143">
        <v>6</v>
      </c>
      <c r="G10" s="143">
        <v>7</v>
      </c>
      <c r="H10" s="143">
        <v>8</v>
      </c>
      <c r="I10" s="143">
        <v>9</v>
      </c>
      <c r="J10" s="143">
        <v>10</v>
      </c>
      <c r="K10" s="143">
        <v>11</v>
      </c>
      <c r="L10" s="143">
        <v>12</v>
      </c>
      <c r="M10" s="143">
        <v>13</v>
      </c>
    </row>
    <row r="11" spans="1:13">
      <c r="A11" s="144">
        <v>1</v>
      </c>
      <c r="B11" s="145" t="s">
        <v>25</v>
      </c>
      <c r="C11" s="146"/>
      <c r="D11" s="145" t="s">
        <v>26</v>
      </c>
      <c r="E11" s="147">
        <v>10</v>
      </c>
      <c r="F11" s="147">
        <v>500</v>
      </c>
      <c r="G11" s="148"/>
      <c r="H11" s="25"/>
      <c r="I11" s="148"/>
      <c r="J11" s="149"/>
      <c r="K11" s="149"/>
      <c r="L11" s="25"/>
      <c r="M11" s="150"/>
    </row>
    <row r="12" spans="1:13" ht="78.75">
      <c r="A12" s="144">
        <v>2</v>
      </c>
      <c r="B12" s="151" t="s">
        <v>27</v>
      </c>
      <c r="C12" s="152"/>
      <c r="D12" s="151" t="s">
        <v>28</v>
      </c>
      <c r="E12" s="153">
        <v>1</v>
      </c>
      <c r="F12" s="147">
        <v>3000</v>
      </c>
      <c r="G12" s="154"/>
      <c r="H12" s="25"/>
      <c r="I12" s="148"/>
      <c r="J12" s="149"/>
      <c r="K12" s="149"/>
      <c r="L12" s="25"/>
      <c r="M12" s="150"/>
    </row>
    <row r="13" spans="1:13" ht="56.25">
      <c r="A13" s="144">
        <v>3</v>
      </c>
      <c r="B13" s="155" t="s">
        <v>29</v>
      </c>
      <c r="C13" s="156"/>
      <c r="D13" s="155" t="s">
        <v>30</v>
      </c>
      <c r="E13" s="157">
        <v>5</v>
      </c>
      <c r="F13" s="158">
        <v>200</v>
      </c>
      <c r="G13" s="159"/>
      <c r="H13" s="25"/>
      <c r="I13" s="148"/>
      <c r="J13" s="149"/>
      <c r="K13" s="25"/>
      <c r="L13" s="25"/>
      <c r="M13" s="150"/>
    </row>
    <row r="14" spans="1:13" ht="45.75">
      <c r="A14" s="144">
        <v>4</v>
      </c>
      <c r="B14" s="160" t="s">
        <v>31</v>
      </c>
      <c r="C14" s="161"/>
      <c r="D14" s="155" t="s">
        <v>32</v>
      </c>
      <c r="E14" s="157">
        <v>5</v>
      </c>
      <c r="F14" s="158">
        <v>500</v>
      </c>
      <c r="G14" s="159"/>
      <c r="H14" s="25"/>
      <c r="I14" s="148"/>
      <c r="J14" s="149"/>
      <c r="K14" s="25"/>
      <c r="L14" s="25"/>
      <c r="M14" s="150"/>
    </row>
    <row r="15" spans="1:13" ht="34.5">
      <c r="A15" s="144">
        <v>5</v>
      </c>
      <c r="B15" s="162" t="s">
        <v>33</v>
      </c>
      <c r="C15" s="163"/>
      <c r="D15" s="164" t="s">
        <v>34</v>
      </c>
      <c r="E15" s="165">
        <v>5</v>
      </c>
      <c r="F15" s="165">
        <v>500</v>
      </c>
      <c r="G15" s="148"/>
      <c r="H15" s="25"/>
      <c r="I15" s="148"/>
      <c r="J15" s="149"/>
      <c r="K15" s="149"/>
      <c r="L15" s="25"/>
      <c r="M15" s="150"/>
    </row>
    <row r="16" spans="1:13" ht="23.25">
      <c r="A16" s="144">
        <v>6</v>
      </c>
      <c r="B16" s="146" t="s">
        <v>35</v>
      </c>
      <c r="C16" s="166"/>
      <c r="D16" s="146" t="s">
        <v>36</v>
      </c>
      <c r="E16" s="147">
        <v>1</v>
      </c>
      <c r="F16" s="147">
        <v>600</v>
      </c>
      <c r="G16" s="148"/>
      <c r="H16" s="25"/>
      <c r="I16" s="148"/>
      <c r="J16" s="149"/>
      <c r="K16" s="167"/>
      <c r="L16" s="25"/>
      <c r="M16" s="168"/>
    </row>
    <row r="17" spans="1:13" ht="23.25">
      <c r="A17" s="144">
        <v>7</v>
      </c>
      <c r="B17" s="166" t="s">
        <v>37</v>
      </c>
      <c r="C17" s="166"/>
      <c r="D17" s="166" t="s">
        <v>38</v>
      </c>
      <c r="E17" s="169">
        <v>20</v>
      </c>
      <c r="F17" s="169">
        <v>150</v>
      </c>
      <c r="G17" s="148"/>
      <c r="H17" s="25"/>
      <c r="I17" s="148"/>
      <c r="J17" s="149"/>
      <c r="K17" s="167"/>
      <c r="L17" s="25"/>
      <c r="M17" s="168"/>
    </row>
    <row r="18" spans="1:13" ht="22.5">
      <c r="A18" s="144">
        <v>8</v>
      </c>
      <c r="B18" s="155" t="s">
        <v>39</v>
      </c>
      <c r="C18" s="146"/>
      <c r="D18" s="155" t="s">
        <v>40</v>
      </c>
      <c r="E18" s="157">
        <v>30</v>
      </c>
      <c r="F18" s="158">
        <v>300</v>
      </c>
      <c r="G18" s="159"/>
      <c r="H18" s="25"/>
      <c r="I18" s="148"/>
      <c r="J18" s="149"/>
      <c r="K18" s="25"/>
      <c r="L18" s="25"/>
      <c r="M18" s="150"/>
    </row>
    <row r="19" spans="1:13" ht="78.75">
      <c r="A19" s="144">
        <v>9</v>
      </c>
      <c r="B19" s="170" t="s">
        <v>41</v>
      </c>
      <c r="C19" s="170"/>
      <c r="D19" s="171" t="s">
        <v>42</v>
      </c>
      <c r="E19" s="172">
        <v>1</v>
      </c>
      <c r="F19" s="173">
        <v>30</v>
      </c>
      <c r="G19" s="49"/>
      <c r="H19" s="25"/>
      <c r="I19" s="148"/>
      <c r="J19" s="149"/>
      <c r="K19" s="25"/>
      <c r="L19" s="25"/>
      <c r="M19" s="150"/>
    </row>
    <row r="20" spans="1:13" ht="34.5">
      <c r="A20" s="144">
        <v>10</v>
      </c>
      <c r="B20" s="146" t="s">
        <v>43</v>
      </c>
      <c r="C20" s="166"/>
      <c r="D20" s="146" t="s">
        <v>44</v>
      </c>
      <c r="E20" s="147">
        <v>1</v>
      </c>
      <c r="F20" s="147">
        <v>20</v>
      </c>
      <c r="G20" s="148"/>
      <c r="H20" s="25"/>
      <c r="I20" s="148"/>
      <c r="J20" s="149"/>
      <c r="K20" s="167"/>
      <c r="L20" s="25"/>
      <c r="M20" s="168"/>
    </row>
    <row r="21" spans="1:13">
      <c r="A21" s="144">
        <v>11</v>
      </c>
      <c r="B21" s="174" t="s">
        <v>45</v>
      </c>
      <c r="C21" s="174"/>
      <c r="D21" s="174" t="s">
        <v>46</v>
      </c>
      <c r="E21" s="175">
        <v>1</v>
      </c>
      <c r="F21" s="175">
        <v>50</v>
      </c>
      <c r="G21" s="49"/>
      <c r="H21" s="25"/>
      <c r="I21" s="148"/>
      <c r="J21" s="149"/>
      <c r="K21" s="25"/>
      <c r="L21" s="25"/>
      <c r="M21" s="150"/>
    </row>
    <row r="22" spans="1:13" ht="409.5">
      <c r="A22" s="144">
        <v>12</v>
      </c>
      <c r="B22" s="176" t="s">
        <v>47</v>
      </c>
      <c r="C22" s="177"/>
      <c r="D22" s="2" t="s">
        <v>48</v>
      </c>
      <c r="E22" s="178">
        <v>1</v>
      </c>
      <c r="F22" s="165">
        <v>2400</v>
      </c>
      <c r="G22" s="49"/>
      <c r="H22" s="25"/>
      <c r="I22" s="148"/>
      <c r="J22" s="149"/>
      <c r="K22" s="149"/>
      <c r="L22" s="25"/>
      <c r="M22" s="150"/>
    </row>
    <row r="23" spans="1:13" ht="23.25">
      <c r="A23" s="144">
        <v>13</v>
      </c>
      <c r="B23" s="3" t="s">
        <v>49</v>
      </c>
      <c r="C23" s="119"/>
      <c r="D23" s="3" t="s">
        <v>50</v>
      </c>
      <c r="E23" s="165">
        <v>10</v>
      </c>
      <c r="F23" s="165">
        <v>150</v>
      </c>
      <c r="G23" s="148"/>
      <c r="H23" s="25"/>
      <c r="I23" s="148"/>
      <c r="J23" s="149"/>
      <c r="K23" s="167"/>
      <c r="L23" s="25"/>
      <c r="M23" s="168"/>
    </row>
    <row r="24" spans="1:13" ht="22.5">
      <c r="A24" s="144">
        <v>14</v>
      </c>
      <c r="B24" s="179" t="s">
        <v>51</v>
      </c>
      <c r="C24" s="119"/>
      <c r="D24" s="4" t="s">
        <v>52</v>
      </c>
      <c r="E24" s="180">
        <v>5</v>
      </c>
      <c r="F24" s="181">
        <v>50</v>
      </c>
      <c r="G24" s="148"/>
      <c r="H24" s="25"/>
      <c r="I24" s="148"/>
      <c r="J24" s="149"/>
      <c r="K24" s="167"/>
      <c r="L24" s="25"/>
      <c r="M24" s="168"/>
    </row>
    <row r="25" spans="1:13" ht="23.25">
      <c r="A25" s="144">
        <v>15</v>
      </c>
      <c r="B25" s="5" t="s">
        <v>53</v>
      </c>
      <c r="C25" s="10"/>
      <c r="D25" s="5" t="s">
        <v>54</v>
      </c>
      <c r="E25" s="147">
        <v>10</v>
      </c>
      <c r="F25" s="147">
        <v>150</v>
      </c>
      <c r="G25" s="148"/>
      <c r="H25" s="25"/>
      <c r="I25" s="148"/>
      <c r="J25" s="149"/>
      <c r="K25" s="149"/>
      <c r="L25" s="25"/>
      <c r="M25" s="150"/>
    </row>
    <row r="26" spans="1:13" ht="22.5">
      <c r="A26" s="144">
        <v>16</v>
      </c>
      <c r="B26" s="6" t="s">
        <v>55</v>
      </c>
      <c r="C26" s="6"/>
      <c r="D26" s="6" t="s">
        <v>56</v>
      </c>
      <c r="E26" s="157">
        <v>10</v>
      </c>
      <c r="F26" s="158">
        <v>300</v>
      </c>
      <c r="G26" s="182"/>
      <c r="H26" s="25"/>
      <c r="I26" s="148"/>
      <c r="J26" s="149"/>
      <c r="K26" s="182"/>
      <c r="L26" s="25"/>
      <c r="M26" s="121"/>
    </row>
    <row r="27" spans="1:13" ht="34.5">
      <c r="A27" s="144">
        <v>17</v>
      </c>
      <c r="B27" s="160" t="s">
        <v>57</v>
      </c>
      <c r="C27" s="7"/>
      <c r="D27" s="7" t="s">
        <v>58</v>
      </c>
      <c r="E27" s="158">
        <v>20</v>
      </c>
      <c r="F27" s="158">
        <v>300</v>
      </c>
      <c r="G27" s="182"/>
      <c r="H27" s="25"/>
      <c r="I27" s="148"/>
      <c r="J27" s="149"/>
      <c r="K27" s="182"/>
      <c r="L27" s="25"/>
      <c r="M27" s="150"/>
    </row>
    <row r="28" spans="1:13" ht="34.5">
      <c r="A28" s="144">
        <v>18</v>
      </c>
      <c r="B28" s="5" t="s">
        <v>59</v>
      </c>
      <c r="C28" s="184"/>
      <c r="D28" s="5" t="s">
        <v>60</v>
      </c>
      <c r="E28" s="147">
        <v>10</v>
      </c>
      <c r="F28" s="147">
        <v>400</v>
      </c>
      <c r="G28" s="148"/>
      <c r="H28" s="25"/>
      <c r="I28" s="148"/>
      <c r="J28" s="149"/>
      <c r="K28" s="149"/>
      <c r="L28" s="25"/>
      <c r="M28" s="150"/>
    </row>
    <row r="29" spans="1:13" ht="22.5">
      <c r="A29" s="144">
        <v>19</v>
      </c>
      <c r="B29" s="155" t="s">
        <v>61</v>
      </c>
      <c r="C29" s="10"/>
      <c r="D29" s="6" t="s">
        <v>62</v>
      </c>
      <c r="E29" s="157">
        <v>5</v>
      </c>
      <c r="F29" s="158">
        <v>300</v>
      </c>
      <c r="G29" s="159"/>
      <c r="H29" s="25"/>
      <c r="I29" s="148"/>
      <c r="J29" s="149"/>
      <c r="K29" s="25"/>
      <c r="L29" s="25"/>
      <c r="M29" s="150"/>
    </row>
    <row r="30" spans="1:13" ht="90.75">
      <c r="A30" s="144">
        <v>20</v>
      </c>
      <c r="B30" s="8" t="s">
        <v>63</v>
      </c>
      <c r="C30" s="9"/>
      <c r="D30" s="9" t="s">
        <v>64</v>
      </c>
      <c r="E30" s="185">
        <v>1</v>
      </c>
      <c r="F30" s="186">
        <v>5000</v>
      </c>
      <c r="G30" s="49"/>
      <c r="H30" s="25"/>
      <c r="I30" s="148"/>
      <c r="J30" s="149"/>
      <c r="K30" s="154"/>
      <c r="L30" s="25"/>
      <c r="M30" s="168"/>
    </row>
    <row r="31" spans="1:13" ht="23.25">
      <c r="A31" s="144">
        <v>21</v>
      </c>
      <c r="B31" s="10" t="s">
        <v>65</v>
      </c>
      <c r="C31" s="119"/>
      <c r="D31" s="10" t="s">
        <v>66</v>
      </c>
      <c r="E31" s="147">
        <v>5</v>
      </c>
      <c r="F31" s="147">
        <v>1500</v>
      </c>
      <c r="G31" s="148"/>
      <c r="H31" s="25"/>
      <c r="I31" s="148"/>
      <c r="J31" s="149"/>
      <c r="K31" s="167"/>
      <c r="L31" s="25"/>
      <c r="M31" s="168"/>
    </row>
    <row r="32" spans="1:13" ht="57">
      <c r="A32" s="144">
        <v>22</v>
      </c>
      <c r="B32" s="10" t="s">
        <v>67</v>
      </c>
      <c r="C32" s="119"/>
      <c r="D32" s="10" t="s">
        <v>68</v>
      </c>
      <c r="E32" s="147">
        <v>100</v>
      </c>
      <c r="F32" s="147">
        <v>200</v>
      </c>
      <c r="G32" s="148"/>
      <c r="H32" s="25"/>
      <c r="I32" s="148"/>
      <c r="J32" s="149"/>
      <c r="K32" s="167"/>
      <c r="L32" s="25"/>
      <c r="M32" s="168"/>
    </row>
    <row r="33" spans="1:13" ht="33.75">
      <c r="A33" s="144">
        <v>23</v>
      </c>
      <c r="B33" s="150" t="s">
        <v>69</v>
      </c>
      <c r="C33" s="120"/>
      <c r="D33" s="6" t="s">
        <v>70</v>
      </c>
      <c r="E33" s="175">
        <v>56</v>
      </c>
      <c r="F33" s="175">
        <v>100</v>
      </c>
      <c r="G33" s="49"/>
      <c r="H33" s="25"/>
      <c r="I33" s="148"/>
      <c r="J33" s="149"/>
      <c r="K33" s="25"/>
      <c r="L33" s="25"/>
      <c r="M33" s="150"/>
    </row>
    <row r="34" spans="1:13" ht="157.5">
      <c r="A34" s="144">
        <v>24</v>
      </c>
      <c r="B34" s="187" t="s">
        <v>71</v>
      </c>
      <c r="C34" s="7"/>
      <c r="D34" s="6" t="s">
        <v>72</v>
      </c>
      <c r="E34" s="157">
        <v>1</v>
      </c>
      <c r="F34" s="158">
        <v>20</v>
      </c>
      <c r="G34" s="188"/>
      <c r="H34" s="25"/>
      <c r="I34" s="148"/>
      <c r="J34" s="149"/>
      <c r="K34" s="188"/>
      <c r="L34" s="25"/>
      <c r="M34" s="150"/>
    </row>
    <row r="35" spans="1:13" ht="33.75">
      <c r="A35" s="144">
        <v>25</v>
      </c>
      <c r="B35" s="155" t="s">
        <v>73</v>
      </c>
      <c r="C35" s="189"/>
      <c r="D35" s="6" t="s">
        <v>74</v>
      </c>
      <c r="E35" s="190">
        <v>1</v>
      </c>
      <c r="F35" s="158">
        <v>1600</v>
      </c>
      <c r="G35" s="159"/>
      <c r="H35" s="25"/>
      <c r="I35" s="148"/>
      <c r="J35" s="149"/>
      <c r="K35" s="25"/>
      <c r="L35" s="25"/>
      <c r="M35" s="150"/>
    </row>
    <row r="36" spans="1:13" ht="78.75">
      <c r="A36" s="144">
        <v>26</v>
      </c>
      <c r="B36" s="4" t="s">
        <v>75</v>
      </c>
      <c r="C36" s="191"/>
      <c r="D36" s="11" t="s">
        <v>76</v>
      </c>
      <c r="E36" s="180"/>
      <c r="F36" s="181">
        <v>400000</v>
      </c>
      <c r="G36" s="25"/>
      <c r="H36" s="25"/>
      <c r="I36" s="148"/>
      <c r="J36" s="149"/>
      <c r="K36" s="207"/>
      <c r="L36" s="25"/>
      <c r="M36" s="121"/>
    </row>
    <row r="37" spans="1:13" ht="67.5">
      <c r="A37" s="192">
        <v>27</v>
      </c>
      <c r="B37" s="170" t="s">
        <v>77</v>
      </c>
      <c r="C37" s="193"/>
      <c r="D37" s="12" t="s">
        <v>78</v>
      </c>
      <c r="E37" s="194">
        <v>28</v>
      </c>
      <c r="F37" s="195">
        <v>140</v>
      </c>
      <c r="G37" s="154"/>
      <c r="H37" s="25"/>
      <c r="I37" s="148"/>
      <c r="J37" s="149"/>
      <c r="K37" s="167"/>
      <c r="L37" s="25"/>
      <c r="M37" s="208"/>
    </row>
    <row r="38" spans="1:13" ht="112.5">
      <c r="A38" s="192">
        <v>28</v>
      </c>
      <c r="B38" s="196" t="s">
        <v>79</v>
      </c>
      <c r="C38" s="4"/>
      <c r="D38" s="13" t="s">
        <v>80</v>
      </c>
      <c r="E38" s="180"/>
      <c r="F38" s="181">
        <v>945000</v>
      </c>
      <c r="G38" s="25"/>
      <c r="H38" s="25"/>
      <c r="I38" s="148"/>
      <c r="J38" s="149"/>
      <c r="K38" s="154"/>
      <c r="L38" s="25"/>
      <c r="M38" s="150"/>
    </row>
    <row r="39" spans="1:13" ht="78.75">
      <c r="A39" s="192">
        <v>29</v>
      </c>
      <c r="B39" s="196" t="s">
        <v>81</v>
      </c>
      <c r="C39" s="7"/>
      <c r="D39" s="14" t="s">
        <v>82</v>
      </c>
      <c r="E39" s="158">
        <v>1</v>
      </c>
      <c r="F39" s="158">
        <v>500</v>
      </c>
      <c r="G39" s="25"/>
      <c r="H39" s="25"/>
      <c r="I39" s="148"/>
      <c r="J39" s="149"/>
      <c r="K39" s="159"/>
      <c r="L39" s="25"/>
      <c r="M39" s="121"/>
    </row>
    <row r="40" spans="1:13" ht="23.25">
      <c r="A40" s="192">
        <v>30</v>
      </c>
      <c r="B40" s="196" t="s">
        <v>83</v>
      </c>
      <c r="C40" s="197"/>
      <c r="D40" s="14" t="s">
        <v>84</v>
      </c>
      <c r="E40" s="198">
        <v>112</v>
      </c>
      <c r="F40" s="169">
        <v>100</v>
      </c>
      <c r="G40" s="25"/>
      <c r="H40" s="25"/>
      <c r="I40" s="148"/>
      <c r="J40" s="149"/>
      <c r="K40" s="25"/>
      <c r="L40" s="25"/>
      <c r="M40" s="215"/>
    </row>
    <row r="41" spans="1:13" ht="33.75">
      <c r="A41" s="192">
        <v>31</v>
      </c>
      <c r="B41" s="196" t="s">
        <v>85</v>
      </c>
      <c r="C41" s="199"/>
      <c r="D41" s="14" t="s">
        <v>102</v>
      </c>
      <c r="E41" s="157">
        <v>1</v>
      </c>
      <c r="F41" s="158">
        <v>1000</v>
      </c>
      <c r="G41" s="159"/>
      <c r="H41" s="25"/>
      <c r="I41" s="148"/>
      <c r="J41" s="149"/>
      <c r="K41" s="25"/>
      <c r="L41" s="25"/>
      <c r="M41" s="150"/>
    </row>
    <row r="42" spans="1:13" ht="102">
      <c r="A42" s="192">
        <v>32</v>
      </c>
      <c r="B42" s="196" t="s">
        <v>86</v>
      </c>
      <c r="C42" s="119"/>
      <c r="D42" s="15" t="s">
        <v>103</v>
      </c>
      <c r="E42" s="198"/>
      <c r="F42" s="169">
        <v>6480000</v>
      </c>
      <c r="G42" s="148"/>
      <c r="H42" s="25"/>
      <c r="I42" s="148"/>
      <c r="J42" s="149"/>
      <c r="K42" s="167"/>
      <c r="L42" s="25"/>
      <c r="M42" s="168"/>
    </row>
    <row r="43" spans="1:13" ht="23.25">
      <c r="A43" s="192">
        <v>33</v>
      </c>
      <c r="B43" s="196" t="s">
        <v>87</v>
      </c>
      <c r="C43" s="119"/>
      <c r="D43" s="16" t="s">
        <v>104</v>
      </c>
      <c r="E43" s="198">
        <v>1</v>
      </c>
      <c r="F43" s="169">
        <v>200</v>
      </c>
      <c r="G43" s="148"/>
      <c r="H43" s="25"/>
      <c r="I43" s="148"/>
      <c r="J43" s="149"/>
      <c r="K43" s="167"/>
      <c r="L43" s="25"/>
      <c r="M43" s="168"/>
    </row>
    <row r="44" spans="1:13" ht="56.25">
      <c r="A44" s="192">
        <v>34</v>
      </c>
      <c r="B44" s="200" t="s">
        <v>88</v>
      </c>
      <c r="C44" s="423" t="s">
        <v>272</v>
      </c>
      <c r="D44" s="17" t="s">
        <v>105</v>
      </c>
      <c r="E44" s="190">
        <v>10</v>
      </c>
      <c r="F44" s="158">
        <v>100</v>
      </c>
      <c r="G44" s="424">
        <v>67.78</v>
      </c>
      <c r="H44" s="25">
        <v>8</v>
      </c>
      <c r="I44" s="425">
        <v>73.2</v>
      </c>
      <c r="J44" s="426">
        <v>6778</v>
      </c>
      <c r="K44" s="424">
        <v>542.24</v>
      </c>
      <c r="L44" s="159">
        <v>7320.24</v>
      </c>
      <c r="M44" s="427" t="s">
        <v>273</v>
      </c>
    </row>
    <row r="45" spans="1:13" ht="78.75">
      <c r="A45" s="192">
        <v>35</v>
      </c>
      <c r="B45" s="196" t="s">
        <v>89</v>
      </c>
      <c r="C45" s="119"/>
      <c r="D45" s="12" t="s">
        <v>106</v>
      </c>
      <c r="E45" s="201"/>
      <c r="F45" s="202">
        <v>120000</v>
      </c>
      <c r="G45" s="148"/>
      <c r="H45" s="25"/>
      <c r="I45" s="148"/>
      <c r="J45" s="149"/>
      <c r="K45" s="167"/>
      <c r="L45" s="25"/>
      <c r="M45" s="168"/>
    </row>
    <row r="46" spans="1:13" ht="34.5">
      <c r="A46" s="192">
        <v>35</v>
      </c>
      <c r="B46" s="196" t="s">
        <v>90</v>
      </c>
      <c r="C46" s="119"/>
      <c r="D46" s="12" t="s">
        <v>107</v>
      </c>
      <c r="E46" s="201">
        <v>1</v>
      </c>
      <c r="F46" s="202">
        <v>600</v>
      </c>
      <c r="G46" s="148"/>
      <c r="H46" s="25"/>
      <c r="I46" s="148"/>
      <c r="J46" s="149"/>
      <c r="K46" s="167"/>
      <c r="L46" s="25"/>
      <c r="M46" s="168"/>
    </row>
    <row r="47" spans="1:13" ht="102">
      <c r="A47" s="192">
        <v>36</v>
      </c>
      <c r="B47" s="196" t="s">
        <v>91</v>
      </c>
      <c r="C47" s="119"/>
      <c r="D47" s="18" t="s">
        <v>108</v>
      </c>
      <c r="E47" s="203"/>
      <c r="F47" s="204">
        <v>7200000</v>
      </c>
      <c r="G47" s="148"/>
      <c r="H47" s="25"/>
      <c r="I47" s="148"/>
      <c r="J47" s="149"/>
      <c r="K47" s="167"/>
      <c r="L47" s="25"/>
      <c r="M47" s="168"/>
    </row>
    <row r="48" spans="1:13" ht="23.25">
      <c r="A48" s="192">
        <v>37</v>
      </c>
      <c r="B48" s="196" t="s">
        <v>92</v>
      </c>
      <c r="C48" s="205"/>
      <c r="D48" s="19" t="s">
        <v>109</v>
      </c>
      <c r="E48" s="147">
        <v>1</v>
      </c>
      <c r="F48" s="147">
        <v>300</v>
      </c>
      <c r="G48" s="49"/>
      <c r="H48" s="25"/>
      <c r="I48" s="148"/>
      <c r="J48" s="149"/>
      <c r="K48" s="149"/>
      <c r="L48" s="25"/>
      <c r="M48" s="25"/>
    </row>
    <row r="49" spans="1:13" ht="78.75">
      <c r="A49" s="192">
        <v>38</v>
      </c>
      <c r="B49" s="196" t="s">
        <v>93</v>
      </c>
      <c r="C49" s="6"/>
      <c r="D49" s="12" t="s">
        <v>110</v>
      </c>
      <c r="E49" s="219"/>
      <c r="F49" s="169">
        <v>150000</v>
      </c>
      <c r="G49" s="159"/>
      <c r="H49" s="25"/>
      <c r="I49" s="148"/>
      <c r="J49" s="149"/>
      <c r="K49" s="159"/>
      <c r="L49" s="25"/>
      <c r="M49" s="121"/>
    </row>
    <row r="50" spans="1:13" ht="34.5">
      <c r="A50" s="192">
        <v>39</v>
      </c>
      <c r="B50" s="196" t="s">
        <v>94</v>
      </c>
      <c r="C50" s="220"/>
      <c r="D50" s="20" t="s">
        <v>111</v>
      </c>
      <c r="E50" s="181">
        <v>28</v>
      </c>
      <c r="F50" s="181">
        <v>100</v>
      </c>
      <c r="G50" s="49"/>
      <c r="H50" s="25"/>
      <c r="I50" s="148"/>
      <c r="J50" s="149"/>
      <c r="K50" s="154"/>
      <c r="L50" s="25"/>
      <c r="M50" s="150"/>
    </row>
    <row r="51" spans="1:13">
      <c r="A51" s="192">
        <v>40</v>
      </c>
      <c r="B51" s="196" t="s">
        <v>95</v>
      </c>
      <c r="C51" s="4"/>
      <c r="D51" s="21" t="s">
        <v>112</v>
      </c>
      <c r="E51" s="221">
        <v>1</v>
      </c>
      <c r="F51" s="222">
        <v>800</v>
      </c>
      <c r="G51" s="25"/>
      <c r="H51" s="25"/>
      <c r="I51" s="148"/>
      <c r="J51" s="149"/>
      <c r="K51" s="167"/>
      <c r="L51" s="25"/>
      <c r="M51" s="168"/>
    </row>
    <row r="52" spans="1:13" ht="78.75">
      <c r="A52" s="192">
        <v>41</v>
      </c>
      <c r="B52" s="196" t="s">
        <v>96</v>
      </c>
      <c r="C52" s="6"/>
      <c r="D52" s="12" t="s">
        <v>113</v>
      </c>
      <c r="E52" s="223"/>
      <c r="F52" s="224">
        <v>350</v>
      </c>
      <c r="G52" s="49"/>
      <c r="H52" s="25"/>
      <c r="I52" s="148"/>
      <c r="J52" s="149"/>
      <c r="K52" s="49"/>
      <c r="L52" s="25"/>
      <c r="M52" s="168"/>
    </row>
    <row r="53" spans="1:13" ht="23.25">
      <c r="A53" s="192">
        <v>42</v>
      </c>
      <c r="B53" s="225" t="s">
        <v>97</v>
      </c>
      <c r="C53" s="189"/>
      <c r="D53" s="22" t="s">
        <v>114</v>
      </c>
      <c r="E53" s="226">
        <v>1</v>
      </c>
      <c r="F53" s="227">
        <v>7800</v>
      </c>
      <c r="G53" s="228"/>
      <c r="H53" s="25"/>
      <c r="I53" s="148"/>
      <c r="J53" s="149"/>
      <c r="K53" s="228"/>
      <c r="L53" s="25"/>
      <c r="M53" s="229"/>
    </row>
    <row r="54" spans="1:13" ht="23.25">
      <c r="A54" s="192">
        <v>43</v>
      </c>
      <c r="B54" s="196" t="s">
        <v>98</v>
      </c>
      <c r="C54" s="230"/>
      <c r="D54" s="23" t="s">
        <v>115</v>
      </c>
      <c r="E54" s="153">
        <v>1</v>
      </c>
      <c r="F54" s="147">
        <v>1500</v>
      </c>
      <c r="G54" s="231"/>
      <c r="H54" s="25"/>
      <c r="I54" s="148"/>
      <c r="J54" s="149"/>
      <c r="K54" s="49"/>
      <c r="L54" s="25"/>
      <c r="M54" s="150"/>
    </row>
    <row r="55" spans="1:13" ht="67.5">
      <c r="A55" s="144">
        <v>44</v>
      </c>
      <c r="B55" s="166" t="s">
        <v>99</v>
      </c>
      <c r="C55" s="230"/>
      <c r="D55" s="11" t="s">
        <v>116</v>
      </c>
      <c r="E55" s="153"/>
      <c r="F55" s="147">
        <v>13320</v>
      </c>
      <c r="G55" s="231"/>
      <c r="H55" s="25"/>
      <c r="I55" s="148"/>
      <c r="J55" s="149"/>
      <c r="K55" s="49"/>
      <c r="L55" s="25"/>
      <c r="M55" s="150"/>
    </row>
    <row r="56" spans="1:13" ht="23.25">
      <c r="A56" s="192">
        <v>45</v>
      </c>
      <c r="B56" s="232" t="s">
        <v>100</v>
      </c>
      <c r="C56" s="233"/>
      <c r="D56" s="24" t="s">
        <v>117</v>
      </c>
      <c r="E56" s="234">
        <v>63</v>
      </c>
      <c r="F56" s="235">
        <v>600</v>
      </c>
      <c r="G56" s="236"/>
      <c r="H56" s="237"/>
      <c r="I56" s="148"/>
      <c r="J56" s="238"/>
      <c r="K56" s="49"/>
      <c r="L56" s="25"/>
      <c r="M56" s="150"/>
    </row>
    <row r="57" spans="1:13" ht="90">
      <c r="A57" s="144">
        <v>46</v>
      </c>
      <c r="B57" s="232" t="s">
        <v>101</v>
      </c>
      <c r="C57" s="239"/>
      <c r="D57" s="11" t="s">
        <v>118</v>
      </c>
      <c r="E57" s="234">
        <v>21</v>
      </c>
      <c r="F57" s="240">
        <v>600</v>
      </c>
      <c r="G57" s="241"/>
      <c r="H57" s="237"/>
      <c r="I57" s="241"/>
      <c r="J57" s="238"/>
      <c r="K57" s="49"/>
      <c r="L57" s="25"/>
      <c r="M57" s="150"/>
    </row>
  </sheetData>
  <mergeCells count="2">
    <mergeCell ref="C6:D6"/>
    <mergeCell ref="C7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2"/>
  <sheetViews>
    <sheetView workbookViewId="0">
      <selection activeCell="P20" sqref="P20"/>
    </sheetView>
  </sheetViews>
  <sheetFormatPr defaultRowHeight="15"/>
  <cols>
    <col min="1" max="1" width="5.28515625" customWidth="1"/>
    <col min="10" max="10" width="11.42578125" customWidth="1"/>
    <col min="11" max="11" width="10.28515625" customWidth="1"/>
    <col min="12" max="12" width="12.7109375" customWidth="1"/>
  </cols>
  <sheetData>
    <row r="5" spans="1:13">
      <c r="B5" s="136" t="s">
        <v>122</v>
      </c>
      <c r="G5" s="136" t="s">
        <v>123</v>
      </c>
    </row>
    <row r="6" spans="1:13">
      <c r="C6" s="433" t="s">
        <v>124</v>
      </c>
      <c r="D6" s="433"/>
      <c r="E6" s="137"/>
      <c r="F6" s="137"/>
      <c r="G6" s="137"/>
      <c r="H6" s="137"/>
      <c r="I6" s="137"/>
      <c r="J6" s="137"/>
      <c r="K6" s="137"/>
      <c r="L6" s="137"/>
      <c r="M6" s="137"/>
    </row>
    <row r="7" spans="1:13">
      <c r="C7" s="434" t="s">
        <v>125</v>
      </c>
      <c r="D7" s="434"/>
      <c r="E7" s="434"/>
      <c r="F7" s="434"/>
      <c r="G7" s="434"/>
      <c r="H7" s="137"/>
      <c r="I7" s="137"/>
      <c r="J7" s="137"/>
      <c r="K7" s="137"/>
      <c r="L7" s="137"/>
      <c r="M7" s="137"/>
    </row>
    <row r="9" spans="1:13" ht="94.5">
      <c r="A9" s="138" t="s">
        <v>0</v>
      </c>
      <c r="B9" s="139" t="s">
        <v>1</v>
      </c>
      <c r="C9" s="140" t="s">
        <v>126</v>
      </c>
      <c r="D9" s="140" t="s">
        <v>2</v>
      </c>
      <c r="E9" s="139" t="s">
        <v>127</v>
      </c>
      <c r="F9" s="141" t="s">
        <v>128</v>
      </c>
      <c r="G9" s="140" t="s">
        <v>129</v>
      </c>
      <c r="H9" s="139" t="s">
        <v>130</v>
      </c>
      <c r="I9" s="140" t="s">
        <v>131</v>
      </c>
      <c r="J9" s="141" t="s">
        <v>132</v>
      </c>
      <c r="K9" s="139" t="s">
        <v>133</v>
      </c>
      <c r="L9" s="141" t="s">
        <v>134</v>
      </c>
      <c r="M9" s="141" t="s">
        <v>135</v>
      </c>
    </row>
    <row r="10" spans="1:13">
      <c r="A10" s="142">
        <v>1</v>
      </c>
      <c r="B10" s="143">
        <v>2</v>
      </c>
      <c r="C10" s="143">
        <v>3</v>
      </c>
      <c r="D10" s="143">
        <v>4</v>
      </c>
      <c r="E10" s="143">
        <v>5</v>
      </c>
      <c r="F10" s="143">
        <v>6</v>
      </c>
      <c r="G10" s="143">
        <v>7</v>
      </c>
      <c r="H10" s="143">
        <v>8</v>
      </c>
      <c r="I10" s="143">
        <v>9</v>
      </c>
      <c r="J10" s="143">
        <v>10</v>
      </c>
      <c r="K10" s="143">
        <v>11</v>
      </c>
      <c r="L10" s="143">
        <v>12</v>
      </c>
      <c r="M10" s="143">
        <v>13</v>
      </c>
    </row>
    <row r="11" spans="1:13" ht="101.25">
      <c r="A11" s="322">
        <v>26</v>
      </c>
      <c r="B11" s="4" t="s">
        <v>75</v>
      </c>
      <c r="C11" s="323" t="s">
        <v>251</v>
      </c>
      <c r="D11" s="11" t="s">
        <v>76</v>
      </c>
      <c r="E11" s="324"/>
      <c r="F11" s="324">
        <v>400000</v>
      </c>
      <c r="G11" s="325">
        <v>7.3148</v>
      </c>
      <c r="H11" s="326">
        <v>0.08</v>
      </c>
      <c r="I11" s="327">
        <f>G11*1.08</f>
        <v>7.8999840000000008</v>
      </c>
      <c r="J11" s="328">
        <f>G11*F11</f>
        <v>2925920</v>
      </c>
      <c r="K11" s="329">
        <f>L11-J11</f>
        <v>234073.60000000009</v>
      </c>
      <c r="L11" s="330">
        <f>J11*1.08</f>
        <v>3159993.6</v>
      </c>
      <c r="M11" s="214" t="s">
        <v>252</v>
      </c>
    </row>
    <row r="12" spans="1:13" ht="56.25">
      <c r="A12" s="331">
        <v>43</v>
      </c>
      <c r="B12" s="197" t="s">
        <v>98</v>
      </c>
      <c r="C12" s="332" t="s">
        <v>253</v>
      </c>
      <c r="D12" s="23" t="s">
        <v>115</v>
      </c>
      <c r="E12" s="333">
        <v>1</v>
      </c>
      <c r="F12" s="333">
        <v>1500</v>
      </c>
      <c r="G12" s="334">
        <v>2835</v>
      </c>
      <c r="H12" s="326">
        <v>0.08</v>
      </c>
      <c r="I12" s="327">
        <f>G12*1.08</f>
        <v>3061.8</v>
      </c>
      <c r="J12" s="328">
        <f>G12*F12</f>
        <v>4252500</v>
      </c>
      <c r="K12" s="335">
        <f>L12-J12</f>
        <v>340200</v>
      </c>
      <c r="L12" s="330">
        <f>J12*1.08</f>
        <v>4592700</v>
      </c>
      <c r="M12" s="336" t="s">
        <v>254</v>
      </c>
    </row>
  </sheetData>
  <mergeCells count="2">
    <mergeCell ref="C6:D6"/>
    <mergeCell ref="C7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8"/>
  <sheetViews>
    <sheetView workbookViewId="0">
      <selection activeCell="O28" sqref="O28"/>
    </sheetView>
  </sheetViews>
  <sheetFormatPr defaultRowHeight="15"/>
  <cols>
    <col min="10" max="10" width="11.140625" customWidth="1"/>
    <col min="12" max="12" width="10.85546875" customWidth="1"/>
  </cols>
  <sheetData>
    <row r="2" spans="1:13">
      <c r="B2" s="136" t="s">
        <v>122</v>
      </c>
      <c r="G2" s="136" t="s">
        <v>123</v>
      </c>
    </row>
    <row r="3" spans="1:13">
      <c r="C3" s="433" t="s">
        <v>124</v>
      </c>
      <c r="D3" s="433"/>
      <c r="E3" s="137"/>
      <c r="F3" s="137"/>
      <c r="G3" s="137"/>
      <c r="H3" s="137"/>
      <c r="I3" s="137"/>
      <c r="J3" s="137"/>
      <c r="K3" s="137"/>
      <c r="L3" s="137"/>
      <c r="M3" s="137"/>
    </row>
    <row r="4" spans="1:13">
      <c r="C4" s="434" t="s">
        <v>125</v>
      </c>
      <c r="D4" s="434"/>
      <c r="E4" s="434"/>
      <c r="F4" s="434"/>
      <c r="G4" s="434"/>
      <c r="H4" s="137"/>
      <c r="I4" s="137"/>
      <c r="J4" s="137"/>
      <c r="K4" s="137"/>
      <c r="L4" s="137"/>
      <c r="M4" s="137"/>
    </row>
    <row r="6" spans="1:13" ht="114.75">
      <c r="A6" s="346" t="s">
        <v>0</v>
      </c>
      <c r="B6" s="347" t="s">
        <v>1</v>
      </c>
      <c r="C6" s="348" t="s">
        <v>126</v>
      </c>
      <c r="D6" s="348" t="s">
        <v>2</v>
      </c>
      <c r="E6" s="347" t="s">
        <v>127</v>
      </c>
      <c r="F6" s="349" t="s">
        <v>128</v>
      </c>
      <c r="G6" s="348" t="s">
        <v>129</v>
      </c>
      <c r="H6" s="347" t="s">
        <v>130</v>
      </c>
      <c r="I6" s="348" t="s">
        <v>131</v>
      </c>
      <c r="J6" s="349" t="s">
        <v>132</v>
      </c>
      <c r="K6" s="347" t="s">
        <v>133</v>
      </c>
      <c r="L6" s="349" t="s">
        <v>134</v>
      </c>
      <c r="M6" s="349" t="s">
        <v>135</v>
      </c>
    </row>
    <row r="7" spans="1:13" ht="38.25">
      <c r="A7" s="350">
        <v>30</v>
      </c>
      <c r="B7" s="351" t="s">
        <v>83</v>
      </c>
      <c r="C7" s="351" t="s">
        <v>260</v>
      </c>
      <c r="D7" s="352" t="s">
        <v>84</v>
      </c>
      <c r="E7" s="353">
        <v>112</v>
      </c>
      <c r="F7" s="353">
        <v>100</v>
      </c>
      <c r="G7" s="354">
        <v>7986.67</v>
      </c>
      <c r="H7" s="355">
        <v>0.08</v>
      </c>
      <c r="I7" s="356">
        <v>8625.6036000000004</v>
      </c>
      <c r="J7" s="357">
        <v>798667</v>
      </c>
      <c r="K7" s="354">
        <v>63893.36</v>
      </c>
      <c r="L7" s="354">
        <v>862560.36</v>
      </c>
      <c r="M7" s="358" t="s">
        <v>261</v>
      </c>
    </row>
    <row r="8" spans="1:13" ht="15.75">
      <c r="B8" s="258"/>
      <c r="C8" s="259"/>
      <c r="J8" s="260"/>
      <c r="K8" s="260"/>
      <c r="L8" s="260"/>
    </row>
  </sheetData>
  <mergeCells count="2">
    <mergeCell ref="C3:D3"/>
    <mergeCell ref="C4:G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8"/>
  <sheetViews>
    <sheetView workbookViewId="0">
      <selection activeCell="O55" sqref="O55"/>
    </sheetView>
  </sheetViews>
  <sheetFormatPr defaultRowHeight="15"/>
  <cols>
    <col min="1" max="1" width="4.85546875" customWidth="1"/>
    <col min="10" max="10" width="13" customWidth="1"/>
    <col min="11" max="11" width="11.7109375" customWidth="1"/>
    <col min="12" max="12" width="13.42578125" customWidth="1"/>
  </cols>
  <sheetData>
    <row r="5" spans="1:13">
      <c r="B5" s="136" t="s">
        <v>122</v>
      </c>
      <c r="G5" s="136" t="s">
        <v>123</v>
      </c>
    </row>
    <row r="6" spans="1:13">
      <c r="C6" s="433" t="s">
        <v>124</v>
      </c>
      <c r="D6" s="433"/>
      <c r="E6" s="137"/>
      <c r="F6" s="137"/>
      <c r="G6" s="137"/>
      <c r="H6" s="137"/>
      <c r="I6" s="137"/>
      <c r="J6" s="137"/>
      <c r="K6" s="137"/>
      <c r="L6" s="137"/>
      <c r="M6" s="137"/>
    </row>
    <row r="7" spans="1:13">
      <c r="C7" s="434" t="s">
        <v>125</v>
      </c>
      <c r="D7" s="434"/>
      <c r="E7" s="434"/>
      <c r="F7" s="434"/>
      <c r="G7" s="434"/>
      <c r="H7" s="137"/>
      <c r="I7" s="137"/>
      <c r="J7" s="137"/>
      <c r="K7" s="137"/>
      <c r="L7" s="137"/>
      <c r="M7" s="137"/>
    </row>
    <row r="9" spans="1:13" ht="94.5">
      <c r="A9" s="138" t="s">
        <v>0</v>
      </c>
      <c r="B9" s="139" t="s">
        <v>1</v>
      </c>
      <c r="C9" s="140" t="s">
        <v>180</v>
      </c>
      <c r="D9" s="140" t="s">
        <v>2</v>
      </c>
      <c r="E9" s="139" t="s">
        <v>127</v>
      </c>
      <c r="F9" s="141" t="s">
        <v>128</v>
      </c>
      <c r="G9" s="140" t="s">
        <v>129</v>
      </c>
      <c r="H9" s="139" t="s">
        <v>130</v>
      </c>
      <c r="I9" s="140" t="s">
        <v>131</v>
      </c>
      <c r="J9" s="141" t="s">
        <v>132</v>
      </c>
      <c r="K9" s="139" t="s">
        <v>133</v>
      </c>
      <c r="L9" s="141" t="s">
        <v>134</v>
      </c>
      <c r="M9" s="141" t="s">
        <v>135</v>
      </c>
    </row>
    <row r="10" spans="1:13">
      <c r="A10" s="142">
        <v>1</v>
      </c>
      <c r="B10" s="143">
        <v>2</v>
      </c>
      <c r="C10" s="143">
        <v>3</v>
      </c>
      <c r="D10" s="143">
        <v>4</v>
      </c>
      <c r="E10" s="143">
        <v>5</v>
      </c>
      <c r="F10" s="143">
        <v>6</v>
      </c>
      <c r="G10" s="143">
        <v>7</v>
      </c>
      <c r="H10" s="143">
        <v>8</v>
      </c>
      <c r="I10" s="143">
        <v>9</v>
      </c>
      <c r="J10" s="143">
        <v>10</v>
      </c>
      <c r="K10" s="143">
        <v>11</v>
      </c>
      <c r="L10" s="143">
        <v>12</v>
      </c>
      <c r="M10" s="143">
        <v>13</v>
      </c>
    </row>
    <row r="11" spans="1:13" ht="23.25">
      <c r="A11" s="144">
        <v>1</v>
      </c>
      <c r="B11" s="145" t="s">
        <v>25</v>
      </c>
      <c r="C11" s="146"/>
      <c r="D11" s="145" t="s">
        <v>26</v>
      </c>
      <c r="E11" s="147">
        <v>10</v>
      </c>
      <c r="F11" s="147">
        <v>500</v>
      </c>
      <c r="G11" s="148"/>
      <c r="H11" s="25"/>
      <c r="I11" s="148"/>
      <c r="J11" s="149"/>
      <c r="K11" s="149"/>
      <c r="L11" s="25"/>
      <c r="M11" s="150"/>
    </row>
    <row r="12" spans="1:13" ht="78.75">
      <c r="A12" s="144">
        <v>2</v>
      </c>
      <c r="B12" s="151" t="s">
        <v>27</v>
      </c>
      <c r="C12" s="152"/>
      <c r="D12" s="151" t="s">
        <v>28</v>
      </c>
      <c r="E12" s="153">
        <v>1</v>
      </c>
      <c r="F12" s="147">
        <v>3000</v>
      </c>
      <c r="G12" s="154"/>
      <c r="H12" s="25"/>
      <c r="I12" s="148"/>
      <c r="J12" s="149"/>
      <c r="K12" s="149"/>
      <c r="L12" s="25"/>
      <c r="M12" s="150"/>
    </row>
    <row r="13" spans="1:13" ht="90">
      <c r="A13" s="144">
        <v>3</v>
      </c>
      <c r="B13" s="155" t="s">
        <v>29</v>
      </c>
      <c r="C13" s="156"/>
      <c r="D13" s="155" t="s">
        <v>30</v>
      </c>
      <c r="E13" s="157">
        <v>5</v>
      </c>
      <c r="F13" s="158">
        <v>200</v>
      </c>
      <c r="G13" s="159"/>
      <c r="H13" s="25"/>
      <c r="I13" s="148"/>
      <c r="J13" s="149"/>
      <c r="K13" s="25"/>
      <c r="L13" s="25"/>
      <c r="M13" s="150"/>
    </row>
    <row r="14" spans="1:13" ht="79.5">
      <c r="A14" s="144">
        <v>4</v>
      </c>
      <c r="B14" s="160" t="s">
        <v>31</v>
      </c>
      <c r="C14" s="161"/>
      <c r="D14" s="155" t="s">
        <v>32</v>
      </c>
      <c r="E14" s="157">
        <v>5</v>
      </c>
      <c r="F14" s="158">
        <v>500</v>
      </c>
      <c r="G14" s="159"/>
      <c r="H14" s="25"/>
      <c r="I14" s="148"/>
      <c r="J14" s="149"/>
      <c r="K14" s="25"/>
      <c r="L14" s="25"/>
      <c r="M14" s="150"/>
    </row>
    <row r="15" spans="1:13" ht="57">
      <c r="A15" s="144">
        <v>5</v>
      </c>
      <c r="B15" s="162" t="s">
        <v>33</v>
      </c>
      <c r="C15" s="163"/>
      <c r="D15" s="164" t="s">
        <v>34</v>
      </c>
      <c r="E15" s="165">
        <v>5</v>
      </c>
      <c r="F15" s="165">
        <v>500</v>
      </c>
      <c r="G15" s="148"/>
      <c r="H15" s="25"/>
      <c r="I15" s="148"/>
      <c r="J15" s="149"/>
      <c r="K15" s="149"/>
      <c r="L15" s="25"/>
      <c r="M15" s="150"/>
    </row>
    <row r="16" spans="1:13" ht="23.25">
      <c r="A16" s="144">
        <v>6</v>
      </c>
      <c r="B16" s="146" t="s">
        <v>35</v>
      </c>
      <c r="C16" s="166"/>
      <c r="D16" s="146" t="s">
        <v>36</v>
      </c>
      <c r="E16" s="147">
        <v>1</v>
      </c>
      <c r="F16" s="147">
        <v>600</v>
      </c>
      <c r="G16" s="148"/>
      <c r="H16" s="25"/>
      <c r="I16" s="148"/>
      <c r="J16" s="149"/>
      <c r="K16" s="167"/>
      <c r="L16" s="25"/>
      <c r="M16" s="168"/>
    </row>
    <row r="17" spans="1:13" ht="23.25">
      <c r="A17" s="144">
        <v>7</v>
      </c>
      <c r="B17" s="166" t="s">
        <v>37</v>
      </c>
      <c r="C17" s="166"/>
      <c r="D17" s="166" t="s">
        <v>38</v>
      </c>
      <c r="E17" s="169">
        <v>20</v>
      </c>
      <c r="F17" s="169">
        <v>150</v>
      </c>
      <c r="G17" s="148"/>
      <c r="H17" s="25"/>
      <c r="I17" s="148"/>
      <c r="J17" s="149"/>
      <c r="K17" s="167"/>
      <c r="L17" s="25"/>
      <c r="M17" s="168"/>
    </row>
    <row r="18" spans="1:13" ht="22.5">
      <c r="A18" s="144">
        <v>8</v>
      </c>
      <c r="B18" s="155" t="s">
        <v>39</v>
      </c>
      <c r="C18" s="146"/>
      <c r="D18" s="155" t="s">
        <v>40</v>
      </c>
      <c r="E18" s="157">
        <v>30</v>
      </c>
      <c r="F18" s="158">
        <v>300</v>
      </c>
      <c r="G18" s="159"/>
      <c r="H18" s="25"/>
      <c r="I18" s="148"/>
      <c r="J18" s="149"/>
      <c r="K18" s="25"/>
      <c r="L18" s="25"/>
      <c r="M18" s="150"/>
    </row>
    <row r="19" spans="1:13" ht="112.5">
      <c r="A19" s="144">
        <v>9</v>
      </c>
      <c r="B19" s="170" t="s">
        <v>41</v>
      </c>
      <c r="C19" s="170"/>
      <c r="D19" s="171" t="s">
        <v>42</v>
      </c>
      <c r="E19" s="172">
        <v>1</v>
      </c>
      <c r="F19" s="173">
        <v>30</v>
      </c>
      <c r="G19" s="49"/>
      <c r="H19" s="25"/>
      <c r="I19" s="148"/>
      <c r="J19" s="149"/>
      <c r="K19" s="25"/>
      <c r="L19" s="25"/>
      <c r="M19" s="150"/>
    </row>
    <row r="20" spans="1:13" ht="45.75">
      <c r="A20" s="144">
        <v>10</v>
      </c>
      <c r="B20" s="146" t="s">
        <v>43</v>
      </c>
      <c r="C20" s="166"/>
      <c r="D20" s="146" t="s">
        <v>44</v>
      </c>
      <c r="E20" s="147">
        <v>1</v>
      </c>
      <c r="F20" s="147">
        <v>20</v>
      </c>
      <c r="G20" s="148"/>
      <c r="H20" s="25"/>
      <c r="I20" s="148"/>
      <c r="J20" s="149"/>
      <c r="K20" s="167"/>
      <c r="L20" s="25"/>
      <c r="M20" s="168"/>
    </row>
    <row r="21" spans="1:13">
      <c r="A21" s="144">
        <v>11</v>
      </c>
      <c r="B21" s="174" t="s">
        <v>45</v>
      </c>
      <c r="C21" s="174"/>
      <c r="D21" s="174" t="s">
        <v>46</v>
      </c>
      <c r="E21" s="175">
        <v>1</v>
      </c>
      <c r="F21" s="175">
        <v>50</v>
      </c>
      <c r="G21" s="49"/>
      <c r="H21" s="25"/>
      <c r="I21" s="148"/>
      <c r="J21" s="149"/>
      <c r="K21" s="25"/>
      <c r="L21" s="25"/>
      <c r="M21" s="150"/>
    </row>
    <row r="22" spans="1:13" ht="409.5">
      <c r="A22" s="144">
        <v>12</v>
      </c>
      <c r="B22" s="176" t="s">
        <v>47</v>
      </c>
      <c r="C22" s="177"/>
      <c r="D22" s="2" t="s">
        <v>48</v>
      </c>
      <c r="E22" s="178">
        <v>1</v>
      </c>
      <c r="F22" s="165">
        <v>2400</v>
      </c>
      <c r="G22" s="49"/>
      <c r="H22" s="25"/>
      <c r="I22" s="148"/>
      <c r="J22" s="149"/>
      <c r="K22" s="149"/>
      <c r="L22" s="25"/>
      <c r="M22" s="150"/>
    </row>
    <row r="23" spans="1:13" ht="34.5">
      <c r="A23" s="144">
        <v>13</v>
      </c>
      <c r="B23" s="3" t="s">
        <v>49</v>
      </c>
      <c r="C23" s="119"/>
      <c r="D23" s="3" t="s">
        <v>50</v>
      </c>
      <c r="E23" s="165">
        <v>10</v>
      </c>
      <c r="F23" s="165">
        <v>150</v>
      </c>
      <c r="G23" s="148"/>
      <c r="H23" s="25"/>
      <c r="I23" s="148"/>
      <c r="J23" s="149"/>
      <c r="K23" s="167"/>
      <c r="L23" s="25"/>
      <c r="M23" s="168"/>
    </row>
    <row r="24" spans="1:13" ht="22.5">
      <c r="A24" s="144">
        <v>14</v>
      </c>
      <c r="B24" s="179" t="s">
        <v>51</v>
      </c>
      <c r="C24" s="119"/>
      <c r="D24" s="4" t="s">
        <v>52</v>
      </c>
      <c r="E24" s="180">
        <v>5</v>
      </c>
      <c r="F24" s="181">
        <v>50</v>
      </c>
      <c r="G24" s="148"/>
      <c r="H24" s="25"/>
      <c r="I24" s="148"/>
      <c r="J24" s="149"/>
      <c r="K24" s="167"/>
      <c r="L24" s="25"/>
      <c r="M24" s="168"/>
    </row>
    <row r="25" spans="1:13" ht="23.25">
      <c r="A25" s="144">
        <v>15</v>
      </c>
      <c r="B25" s="5" t="s">
        <v>53</v>
      </c>
      <c r="C25" s="10"/>
      <c r="D25" s="5" t="s">
        <v>54</v>
      </c>
      <c r="E25" s="147">
        <v>10</v>
      </c>
      <c r="F25" s="147">
        <v>150</v>
      </c>
      <c r="G25" s="148"/>
      <c r="H25" s="25"/>
      <c r="I25" s="148"/>
      <c r="J25" s="149"/>
      <c r="K25" s="149"/>
      <c r="L25" s="25"/>
      <c r="M25" s="150"/>
    </row>
    <row r="26" spans="1:13" ht="22.5">
      <c r="A26" s="144">
        <v>16</v>
      </c>
      <c r="B26" s="6" t="s">
        <v>55</v>
      </c>
      <c r="C26" s="6"/>
      <c r="D26" s="6" t="s">
        <v>56</v>
      </c>
      <c r="E26" s="157">
        <v>10</v>
      </c>
      <c r="F26" s="158">
        <v>300</v>
      </c>
      <c r="G26" s="182"/>
      <c r="H26" s="25"/>
      <c r="I26" s="148"/>
      <c r="J26" s="149"/>
      <c r="K26" s="182"/>
      <c r="L26" s="25"/>
      <c r="M26" s="121"/>
    </row>
    <row r="27" spans="1:13" ht="45.75">
      <c r="A27" s="144">
        <v>17</v>
      </c>
      <c r="B27" s="160" t="s">
        <v>57</v>
      </c>
      <c r="C27" s="7"/>
      <c r="D27" s="7" t="s">
        <v>58</v>
      </c>
      <c r="E27" s="158">
        <v>20</v>
      </c>
      <c r="F27" s="158">
        <v>300</v>
      </c>
      <c r="G27" s="182"/>
      <c r="H27" s="25"/>
      <c r="I27" s="148"/>
      <c r="J27" s="149"/>
      <c r="K27" s="182"/>
      <c r="L27" s="25"/>
      <c r="M27" s="150"/>
    </row>
    <row r="28" spans="1:13" ht="45.75">
      <c r="A28" s="144">
        <v>18</v>
      </c>
      <c r="B28" s="5" t="s">
        <v>59</v>
      </c>
      <c r="C28" s="184"/>
      <c r="D28" s="5" t="s">
        <v>60</v>
      </c>
      <c r="E28" s="147">
        <v>10</v>
      </c>
      <c r="F28" s="147">
        <v>400</v>
      </c>
      <c r="G28" s="148"/>
      <c r="H28" s="25"/>
      <c r="I28" s="148"/>
      <c r="J28" s="149"/>
      <c r="K28" s="149"/>
      <c r="L28" s="25"/>
      <c r="M28" s="150"/>
    </row>
    <row r="29" spans="1:13" ht="33.75">
      <c r="A29" s="144">
        <v>19</v>
      </c>
      <c r="B29" s="155" t="s">
        <v>61</v>
      </c>
      <c r="C29" s="10"/>
      <c r="D29" s="6" t="s">
        <v>62</v>
      </c>
      <c r="E29" s="157">
        <v>5</v>
      </c>
      <c r="F29" s="158">
        <v>300</v>
      </c>
      <c r="G29" s="159"/>
      <c r="H29" s="25"/>
      <c r="I29" s="148"/>
      <c r="J29" s="149"/>
      <c r="K29" s="25"/>
      <c r="L29" s="25"/>
      <c r="M29" s="150"/>
    </row>
    <row r="30" spans="1:13" ht="90.75">
      <c r="A30" s="144">
        <v>20</v>
      </c>
      <c r="B30" s="8" t="s">
        <v>63</v>
      </c>
      <c r="C30" s="9"/>
      <c r="D30" s="9" t="s">
        <v>64</v>
      </c>
      <c r="E30" s="185">
        <v>1</v>
      </c>
      <c r="F30" s="186">
        <v>5000</v>
      </c>
      <c r="G30" s="49"/>
      <c r="H30" s="25"/>
      <c r="I30" s="148"/>
      <c r="J30" s="149"/>
      <c r="K30" s="154"/>
      <c r="L30" s="25"/>
      <c r="M30" s="168"/>
    </row>
    <row r="31" spans="1:13" ht="23.25">
      <c r="A31" s="144">
        <v>21</v>
      </c>
      <c r="B31" s="10" t="s">
        <v>65</v>
      </c>
      <c r="C31" s="119"/>
      <c r="D31" s="10" t="s">
        <v>66</v>
      </c>
      <c r="E31" s="147">
        <v>5</v>
      </c>
      <c r="F31" s="147">
        <v>1500</v>
      </c>
      <c r="G31" s="148"/>
      <c r="H31" s="25"/>
      <c r="I31" s="148"/>
      <c r="J31" s="149"/>
      <c r="K31" s="167"/>
      <c r="L31" s="25"/>
      <c r="M31" s="168"/>
    </row>
    <row r="32" spans="1:13" ht="57">
      <c r="A32" s="144">
        <v>22</v>
      </c>
      <c r="B32" s="10" t="s">
        <v>67</v>
      </c>
      <c r="C32" s="119"/>
      <c r="D32" s="10" t="s">
        <v>68</v>
      </c>
      <c r="E32" s="147">
        <v>100</v>
      </c>
      <c r="F32" s="147">
        <v>200</v>
      </c>
      <c r="G32" s="148"/>
      <c r="H32" s="25"/>
      <c r="I32" s="148"/>
      <c r="J32" s="149"/>
      <c r="K32" s="167"/>
      <c r="L32" s="25"/>
      <c r="M32" s="168"/>
    </row>
    <row r="33" spans="1:13" ht="33.75">
      <c r="A33" s="144">
        <v>23</v>
      </c>
      <c r="B33" s="150" t="s">
        <v>69</v>
      </c>
      <c r="C33" s="120"/>
      <c r="D33" s="6" t="s">
        <v>70</v>
      </c>
      <c r="E33" s="175">
        <v>56</v>
      </c>
      <c r="F33" s="175">
        <v>100</v>
      </c>
      <c r="G33" s="49"/>
      <c r="H33" s="25"/>
      <c r="I33" s="148"/>
      <c r="J33" s="149"/>
      <c r="K33" s="25"/>
      <c r="L33" s="25"/>
      <c r="M33" s="150"/>
    </row>
    <row r="34" spans="1:13" ht="191.25">
      <c r="A34" s="144">
        <v>24</v>
      </c>
      <c r="B34" s="187" t="s">
        <v>71</v>
      </c>
      <c r="C34" s="7"/>
      <c r="D34" s="6" t="s">
        <v>72</v>
      </c>
      <c r="E34" s="157">
        <v>1</v>
      </c>
      <c r="F34" s="158">
        <v>20</v>
      </c>
      <c r="G34" s="188"/>
      <c r="H34" s="25"/>
      <c r="I34" s="148"/>
      <c r="J34" s="149"/>
      <c r="K34" s="188"/>
      <c r="L34" s="25"/>
      <c r="M34" s="150"/>
    </row>
    <row r="35" spans="1:13" ht="33.75">
      <c r="A35" s="144">
        <v>25</v>
      </c>
      <c r="B35" s="155" t="s">
        <v>73</v>
      </c>
      <c r="C35" s="189"/>
      <c r="D35" s="6" t="s">
        <v>74</v>
      </c>
      <c r="E35" s="190">
        <v>1</v>
      </c>
      <c r="F35" s="158">
        <v>1600</v>
      </c>
      <c r="G35" s="159"/>
      <c r="H35" s="25"/>
      <c r="I35" s="148"/>
      <c r="J35" s="149"/>
      <c r="K35" s="25"/>
      <c r="L35" s="25"/>
      <c r="M35" s="150"/>
    </row>
    <row r="36" spans="1:13" ht="78.75">
      <c r="A36" s="144">
        <v>26</v>
      </c>
      <c r="B36" s="4" t="s">
        <v>75</v>
      </c>
      <c r="C36" s="191"/>
      <c r="D36" s="11" t="s">
        <v>76</v>
      </c>
      <c r="E36" s="180"/>
      <c r="F36" s="181">
        <v>400000</v>
      </c>
      <c r="G36" s="25"/>
      <c r="H36" s="25"/>
      <c r="I36" s="148"/>
      <c r="J36" s="149"/>
      <c r="K36" s="207"/>
      <c r="L36" s="25"/>
      <c r="M36" s="121"/>
    </row>
    <row r="37" spans="1:13" ht="67.5">
      <c r="A37" s="192">
        <v>27</v>
      </c>
      <c r="B37" s="170" t="s">
        <v>77</v>
      </c>
      <c r="C37" s="193"/>
      <c r="D37" s="12" t="s">
        <v>78</v>
      </c>
      <c r="E37" s="194">
        <v>28</v>
      </c>
      <c r="F37" s="195">
        <v>140</v>
      </c>
      <c r="G37" s="154"/>
      <c r="H37" s="25"/>
      <c r="I37" s="148"/>
      <c r="J37" s="149"/>
      <c r="K37" s="167"/>
      <c r="L37" s="25"/>
      <c r="M37" s="208"/>
    </row>
    <row r="38" spans="1:13" ht="112.5">
      <c r="A38" s="192">
        <v>28</v>
      </c>
      <c r="B38" s="196" t="s">
        <v>79</v>
      </c>
      <c r="C38" s="4"/>
      <c r="D38" s="13" t="s">
        <v>80</v>
      </c>
      <c r="E38" s="180"/>
      <c r="F38" s="181">
        <v>945000</v>
      </c>
      <c r="G38" s="25"/>
      <c r="H38" s="25"/>
      <c r="I38" s="148"/>
      <c r="J38" s="149"/>
      <c r="K38" s="154"/>
      <c r="L38" s="25"/>
      <c r="M38" s="150"/>
    </row>
    <row r="39" spans="1:13" ht="78.75">
      <c r="A39" s="192">
        <v>29</v>
      </c>
      <c r="B39" s="196" t="s">
        <v>81</v>
      </c>
      <c r="C39" s="7"/>
      <c r="D39" s="14" t="s">
        <v>82</v>
      </c>
      <c r="E39" s="158">
        <v>1</v>
      </c>
      <c r="F39" s="158">
        <v>500</v>
      </c>
      <c r="G39" s="25"/>
      <c r="H39" s="25"/>
      <c r="I39" s="148"/>
      <c r="J39" s="149"/>
      <c r="K39" s="159"/>
      <c r="L39" s="25"/>
      <c r="M39" s="121"/>
    </row>
    <row r="40" spans="1:13" ht="23.25">
      <c r="A40" s="192">
        <v>30</v>
      </c>
      <c r="B40" s="196" t="s">
        <v>83</v>
      </c>
      <c r="C40" s="197"/>
      <c r="D40" s="14" t="s">
        <v>84</v>
      </c>
      <c r="E40" s="198">
        <v>112</v>
      </c>
      <c r="F40" s="169">
        <v>100</v>
      </c>
      <c r="G40" s="25"/>
      <c r="H40" s="25"/>
      <c r="I40" s="148"/>
      <c r="J40" s="149"/>
      <c r="K40" s="25"/>
      <c r="L40" s="25"/>
      <c r="M40" s="215"/>
    </row>
    <row r="41" spans="1:13" ht="33.75">
      <c r="A41" s="192">
        <v>31</v>
      </c>
      <c r="B41" s="196" t="s">
        <v>85</v>
      </c>
      <c r="C41" s="199"/>
      <c r="D41" s="14" t="s">
        <v>102</v>
      </c>
      <c r="E41" s="157">
        <v>1</v>
      </c>
      <c r="F41" s="158">
        <v>1000</v>
      </c>
      <c r="G41" s="159"/>
      <c r="H41" s="25"/>
      <c r="I41" s="148"/>
      <c r="J41" s="149"/>
      <c r="K41" s="25"/>
      <c r="L41" s="25"/>
      <c r="M41" s="150"/>
    </row>
    <row r="42" spans="1:13" ht="102">
      <c r="A42" s="192">
        <v>32</v>
      </c>
      <c r="B42" s="196" t="s">
        <v>86</v>
      </c>
      <c r="C42" s="119"/>
      <c r="D42" s="15" t="s">
        <v>103</v>
      </c>
      <c r="E42" s="198"/>
      <c r="F42" s="169">
        <v>6480000</v>
      </c>
      <c r="G42" s="148"/>
      <c r="H42" s="25"/>
      <c r="I42" s="148"/>
      <c r="J42" s="149"/>
      <c r="K42" s="167"/>
      <c r="L42" s="25"/>
      <c r="M42" s="168"/>
    </row>
    <row r="43" spans="1:13" ht="23.25">
      <c r="A43" s="192">
        <v>33</v>
      </c>
      <c r="B43" s="196" t="s">
        <v>87</v>
      </c>
      <c r="C43" s="119"/>
      <c r="D43" s="16" t="s">
        <v>104</v>
      </c>
      <c r="E43" s="198">
        <v>1</v>
      </c>
      <c r="F43" s="169">
        <v>200</v>
      </c>
      <c r="G43" s="148"/>
      <c r="H43" s="25"/>
      <c r="I43" s="148"/>
      <c r="J43" s="149"/>
      <c r="K43" s="167"/>
      <c r="L43" s="25"/>
      <c r="M43" s="168"/>
    </row>
    <row r="44" spans="1:13" ht="22.5">
      <c r="A44" s="192">
        <v>34</v>
      </c>
      <c r="B44" s="200" t="s">
        <v>88</v>
      </c>
      <c r="C44" s="121"/>
      <c r="D44" s="17" t="s">
        <v>105</v>
      </c>
      <c r="E44" s="190">
        <v>10</v>
      </c>
      <c r="F44" s="158">
        <v>100</v>
      </c>
      <c r="G44" s="188"/>
      <c r="H44" s="25"/>
      <c r="I44" s="148"/>
      <c r="J44" s="149"/>
      <c r="K44" s="188"/>
      <c r="L44" s="25"/>
      <c r="M44" s="217"/>
    </row>
    <row r="45" spans="1:13" ht="78.75">
      <c r="A45" s="192">
        <v>35</v>
      </c>
      <c r="B45" s="196" t="s">
        <v>89</v>
      </c>
      <c r="C45" s="119"/>
      <c r="D45" s="12" t="s">
        <v>106</v>
      </c>
      <c r="E45" s="201"/>
      <c r="F45" s="202">
        <v>120000</v>
      </c>
      <c r="G45" s="148"/>
      <c r="H45" s="25"/>
      <c r="I45" s="148"/>
      <c r="J45" s="149"/>
      <c r="K45" s="167"/>
      <c r="L45" s="25"/>
      <c r="M45" s="168"/>
    </row>
    <row r="46" spans="1:13" ht="34.5">
      <c r="A46" s="192">
        <v>35</v>
      </c>
      <c r="B46" s="196" t="s">
        <v>90</v>
      </c>
      <c r="C46" s="119"/>
      <c r="D46" s="12" t="s">
        <v>107</v>
      </c>
      <c r="E46" s="201">
        <v>1</v>
      </c>
      <c r="F46" s="202">
        <v>600</v>
      </c>
      <c r="G46" s="148"/>
      <c r="H46" s="25"/>
      <c r="I46" s="148"/>
      <c r="J46" s="149"/>
      <c r="K46" s="167"/>
      <c r="L46" s="25"/>
      <c r="M46" s="168"/>
    </row>
    <row r="47" spans="1:13" ht="102">
      <c r="A47" s="192">
        <v>36</v>
      </c>
      <c r="B47" s="196" t="s">
        <v>91</v>
      </c>
      <c r="C47" s="119"/>
      <c r="D47" s="18" t="s">
        <v>108</v>
      </c>
      <c r="E47" s="203"/>
      <c r="F47" s="204">
        <v>7200000</v>
      </c>
      <c r="G47" s="148"/>
      <c r="H47" s="25"/>
      <c r="I47" s="148"/>
      <c r="J47" s="149"/>
      <c r="K47" s="167"/>
      <c r="L47" s="25"/>
      <c r="M47" s="168"/>
    </row>
    <row r="48" spans="1:13" ht="23.25">
      <c r="A48" s="192">
        <v>37</v>
      </c>
      <c r="B48" s="196" t="s">
        <v>92</v>
      </c>
      <c r="C48" s="205"/>
      <c r="D48" s="19" t="s">
        <v>109</v>
      </c>
      <c r="E48" s="147">
        <v>1</v>
      </c>
      <c r="F48" s="147">
        <v>300</v>
      </c>
      <c r="G48" s="49"/>
      <c r="H48" s="25"/>
      <c r="I48" s="148"/>
      <c r="J48" s="149"/>
      <c r="K48" s="149"/>
      <c r="L48" s="25"/>
      <c r="M48" s="25"/>
    </row>
    <row r="49" spans="1:13" ht="78.75">
      <c r="A49" s="192">
        <v>38</v>
      </c>
      <c r="B49" s="196" t="s">
        <v>93</v>
      </c>
      <c r="C49" s="6"/>
      <c r="D49" s="12" t="s">
        <v>110</v>
      </c>
      <c r="E49" s="219"/>
      <c r="F49" s="169">
        <v>150000</v>
      </c>
      <c r="G49" s="159"/>
      <c r="H49" s="25"/>
      <c r="I49" s="148"/>
      <c r="J49" s="149"/>
      <c r="K49" s="159"/>
      <c r="L49" s="25"/>
      <c r="M49" s="121"/>
    </row>
    <row r="50" spans="1:13" ht="57">
      <c r="A50" s="192">
        <v>39</v>
      </c>
      <c r="B50" s="196" t="s">
        <v>94</v>
      </c>
      <c r="C50" s="220" t="s">
        <v>181</v>
      </c>
      <c r="D50" s="20" t="s">
        <v>111</v>
      </c>
      <c r="E50" s="181">
        <v>28</v>
      </c>
      <c r="F50" s="181">
        <v>100</v>
      </c>
      <c r="G50" s="289">
        <v>10913.62</v>
      </c>
      <c r="H50" s="290">
        <v>0.08</v>
      </c>
      <c r="I50" s="289">
        <f>G50+(G50*H50)</f>
        <v>11786.7096</v>
      </c>
      <c r="J50" s="291">
        <f>G50*F50</f>
        <v>1091362</v>
      </c>
      <c r="K50" s="292">
        <f>J50*H50</f>
        <v>87308.96</v>
      </c>
      <c r="L50" s="293">
        <f>SUM(K50,J50)</f>
        <v>1178670.96</v>
      </c>
      <c r="M50" s="294" t="s">
        <v>182</v>
      </c>
    </row>
    <row r="51" spans="1:13" ht="23.25">
      <c r="A51" s="192">
        <v>40</v>
      </c>
      <c r="B51" s="196" t="s">
        <v>95</v>
      </c>
      <c r="C51" s="4"/>
      <c r="D51" s="21" t="s">
        <v>112</v>
      </c>
      <c r="E51" s="221">
        <v>1</v>
      </c>
      <c r="F51" s="222">
        <v>800</v>
      </c>
      <c r="G51" s="295"/>
      <c r="H51" s="295"/>
      <c r="I51" s="295"/>
      <c r="J51" s="295"/>
      <c r="K51" s="295"/>
      <c r="L51" s="295"/>
      <c r="M51" s="295"/>
    </row>
    <row r="52" spans="1:13" ht="78.75">
      <c r="A52" s="192">
        <v>41</v>
      </c>
      <c r="B52" s="196" t="s">
        <v>96</v>
      </c>
      <c r="C52" s="6"/>
      <c r="D52" s="12" t="s">
        <v>113</v>
      </c>
      <c r="E52" s="223"/>
      <c r="F52" s="224">
        <v>350</v>
      </c>
      <c r="G52" s="296"/>
      <c r="H52" s="296"/>
      <c r="I52" s="296"/>
      <c r="J52" s="296"/>
      <c r="K52" s="296"/>
      <c r="L52" s="296"/>
      <c r="M52" s="295"/>
    </row>
    <row r="53" spans="1:13" ht="23.25">
      <c r="A53" s="192">
        <v>42</v>
      </c>
      <c r="B53" s="225" t="s">
        <v>97</v>
      </c>
      <c r="C53" s="189"/>
      <c r="D53" s="22" t="s">
        <v>114</v>
      </c>
      <c r="E53" s="226">
        <v>1</v>
      </c>
      <c r="F53" s="227">
        <v>7800</v>
      </c>
      <c r="G53" s="296"/>
      <c r="H53" s="296"/>
      <c r="I53" s="296"/>
      <c r="J53" s="296"/>
      <c r="K53" s="296"/>
      <c r="L53" s="296"/>
      <c r="M53" s="297"/>
    </row>
    <row r="54" spans="1:13" ht="23.25">
      <c r="A54" s="192">
        <v>43</v>
      </c>
      <c r="B54" s="196" t="s">
        <v>98</v>
      </c>
      <c r="C54" s="230"/>
      <c r="D54" s="23" t="s">
        <v>115</v>
      </c>
      <c r="E54" s="153">
        <v>1</v>
      </c>
      <c r="F54" s="147">
        <v>1500</v>
      </c>
      <c r="G54" s="296"/>
      <c r="H54" s="296"/>
      <c r="I54" s="296"/>
      <c r="J54" s="296"/>
      <c r="K54" s="296"/>
      <c r="L54" s="296"/>
      <c r="M54" s="296"/>
    </row>
    <row r="55" spans="1:13" ht="67.5">
      <c r="A55" s="144">
        <v>44</v>
      </c>
      <c r="B55" s="166" t="s">
        <v>99</v>
      </c>
      <c r="C55" s="230"/>
      <c r="D55" s="11" t="s">
        <v>116</v>
      </c>
      <c r="E55" s="153"/>
      <c r="F55" s="147">
        <v>13320</v>
      </c>
      <c r="G55" s="296"/>
      <c r="H55" s="296"/>
      <c r="I55" s="296"/>
      <c r="J55" s="296"/>
      <c r="K55" s="296"/>
      <c r="L55" s="296"/>
      <c r="M55" s="296"/>
    </row>
    <row r="56" spans="1:13" ht="23.25">
      <c r="A56" s="192">
        <v>45</v>
      </c>
      <c r="B56" s="232" t="s">
        <v>100</v>
      </c>
      <c r="C56" s="233"/>
      <c r="D56" s="24" t="s">
        <v>117</v>
      </c>
      <c r="E56" s="234">
        <v>63</v>
      </c>
      <c r="F56" s="235">
        <v>600</v>
      </c>
      <c r="G56" s="296"/>
      <c r="H56" s="296"/>
      <c r="I56" s="296"/>
      <c r="J56" s="296"/>
      <c r="K56" s="296"/>
      <c r="L56" s="296"/>
      <c r="M56" s="296"/>
    </row>
    <row r="57" spans="1:13" ht="90">
      <c r="A57" s="144">
        <v>46</v>
      </c>
      <c r="B57" s="232" t="s">
        <v>101</v>
      </c>
      <c r="C57" s="11" t="s">
        <v>183</v>
      </c>
      <c r="D57" s="11" t="s">
        <v>118</v>
      </c>
      <c r="E57" s="234">
        <v>21</v>
      </c>
      <c r="F57" s="240">
        <v>600</v>
      </c>
      <c r="G57" s="298">
        <v>5322.38</v>
      </c>
      <c r="H57" s="290">
        <v>0.08</v>
      </c>
      <c r="I57" s="289">
        <f>G57+(G57*H57)</f>
        <v>5748.1704</v>
      </c>
      <c r="J57" s="291">
        <f>G57*F57</f>
        <v>3193428</v>
      </c>
      <c r="K57" s="292">
        <f>J57*H57</f>
        <v>255474.24000000002</v>
      </c>
      <c r="L57" s="293">
        <f>SUM(K57,J57)</f>
        <v>3448902.24</v>
      </c>
      <c r="M57" s="294" t="s">
        <v>184</v>
      </c>
    </row>
    <row r="58" spans="1:13" ht="15.75">
      <c r="B58" s="258"/>
      <c r="C58" s="259"/>
      <c r="J58" s="260"/>
      <c r="K58" s="154"/>
      <c r="L58" s="260"/>
    </row>
  </sheetData>
  <mergeCells count="2">
    <mergeCell ref="C6:D6"/>
    <mergeCell ref="C7:G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workbookViewId="0">
      <selection activeCell="O9" sqref="O9"/>
    </sheetView>
  </sheetViews>
  <sheetFormatPr defaultRowHeight="15"/>
  <cols>
    <col min="1" max="1" width="5.28515625" customWidth="1"/>
    <col min="2" max="2" width="14" customWidth="1"/>
  </cols>
  <sheetData>
    <row r="1" spans="1:13">
      <c r="C1" s="385"/>
    </row>
    <row r="2" spans="1:13">
      <c r="C2" s="385"/>
    </row>
    <row r="3" spans="1:13">
      <c r="C3" s="385"/>
    </row>
    <row r="4" spans="1:13">
      <c r="C4" s="385"/>
    </row>
    <row r="5" spans="1:13">
      <c r="B5" s="136" t="s">
        <v>122</v>
      </c>
      <c r="C5" s="385"/>
      <c r="G5" s="136" t="s">
        <v>123</v>
      </c>
    </row>
    <row r="6" spans="1:13">
      <c r="C6" s="433" t="s">
        <v>124</v>
      </c>
      <c r="D6" s="433"/>
      <c r="E6" s="137"/>
      <c r="F6" s="137"/>
      <c r="G6" s="137"/>
      <c r="H6" s="137"/>
      <c r="I6" s="137"/>
      <c r="J6" s="137"/>
      <c r="K6" s="137"/>
      <c r="L6" s="137"/>
      <c r="M6" s="137"/>
    </row>
    <row r="7" spans="1:13">
      <c r="C7" s="434" t="s">
        <v>125</v>
      </c>
      <c r="D7" s="434"/>
      <c r="E7" s="434"/>
      <c r="F7" s="434"/>
      <c r="G7" s="434"/>
      <c r="H7" s="137"/>
      <c r="I7" s="137"/>
      <c r="J7" s="137"/>
      <c r="K7" s="137"/>
      <c r="L7" s="137"/>
      <c r="M7" s="137"/>
    </row>
    <row r="8" spans="1:13">
      <c r="C8" s="385"/>
    </row>
    <row r="9" spans="1:13" ht="102">
      <c r="A9" s="138" t="s">
        <v>0</v>
      </c>
      <c r="B9" s="139" t="s">
        <v>1</v>
      </c>
      <c r="C9" s="386" t="s">
        <v>126</v>
      </c>
      <c r="D9" s="140" t="s">
        <v>2</v>
      </c>
      <c r="E9" s="139" t="s">
        <v>127</v>
      </c>
      <c r="F9" s="141" t="s">
        <v>128</v>
      </c>
      <c r="G9" s="140" t="s">
        <v>129</v>
      </c>
      <c r="H9" s="139" t="s">
        <v>130</v>
      </c>
      <c r="I9" s="140" t="s">
        <v>131</v>
      </c>
      <c r="J9" s="141" t="s">
        <v>132</v>
      </c>
      <c r="K9" s="139" t="s">
        <v>133</v>
      </c>
      <c r="L9" s="141" t="s">
        <v>134</v>
      </c>
      <c r="M9" s="141" t="s">
        <v>135</v>
      </c>
    </row>
    <row r="10" spans="1:13">
      <c r="A10" s="142">
        <v>1</v>
      </c>
      <c r="B10" s="143">
        <v>2</v>
      </c>
      <c r="C10" s="387">
        <v>3</v>
      </c>
      <c r="D10" s="143">
        <v>4</v>
      </c>
      <c r="E10" s="143">
        <v>5</v>
      </c>
      <c r="F10" s="143">
        <v>6</v>
      </c>
      <c r="G10" s="143">
        <v>7</v>
      </c>
      <c r="H10" s="143">
        <v>8</v>
      </c>
      <c r="I10" s="143">
        <v>9</v>
      </c>
      <c r="J10" s="143">
        <v>10</v>
      </c>
      <c r="K10" s="143">
        <v>11</v>
      </c>
      <c r="L10" s="143">
        <v>12</v>
      </c>
      <c r="M10" s="143">
        <v>13</v>
      </c>
    </row>
    <row r="11" spans="1:13">
      <c r="A11" s="144">
        <v>1</v>
      </c>
      <c r="B11" s="145" t="s">
        <v>25</v>
      </c>
      <c r="C11" s="388"/>
      <c r="D11" s="145" t="s">
        <v>26</v>
      </c>
      <c r="E11" s="147">
        <v>10</v>
      </c>
      <c r="F11" s="147">
        <v>500</v>
      </c>
      <c r="G11" s="148"/>
      <c r="H11" s="25"/>
      <c r="I11" s="148"/>
      <c r="J11" s="149"/>
      <c r="K11" s="149"/>
      <c r="L11" s="25"/>
      <c r="M11" s="150"/>
    </row>
    <row r="12" spans="1:13" ht="78.75">
      <c r="A12" s="144">
        <v>2</v>
      </c>
      <c r="B12" s="151" t="s">
        <v>27</v>
      </c>
      <c r="C12" s="389"/>
      <c r="D12" s="151" t="s">
        <v>28</v>
      </c>
      <c r="E12" s="153">
        <v>1</v>
      </c>
      <c r="F12" s="147">
        <v>3000</v>
      </c>
      <c r="G12" s="154"/>
      <c r="H12" s="25"/>
      <c r="I12" s="148"/>
      <c r="J12" s="149"/>
      <c r="K12" s="149"/>
      <c r="L12" s="25"/>
      <c r="M12" s="150"/>
    </row>
    <row r="13" spans="1:13" ht="51">
      <c r="A13" s="322">
        <v>3</v>
      </c>
      <c r="B13" s="214" t="s">
        <v>29</v>
      </c>
      <c r="C13" s="390" t="s">
        <v>271</v>
      </c>
      <c r="D13" s="214" t="s">
        <v>30</v>
      </c>
      <c r="E13" s="391">
        <v>5</v>
      </c>
      <c r="F13" s="391">
        <v>200</v>
      </c>
      <c r="G13" s="392">
        <v>20</v>
      </c>
      <c r="H13" s="326">
        <v>0.08</v>
      </c>
      <c r="I13" s="393">
        <f>G13*1.08</f>
        <v>21.6</v>
      </c>
      <c r="J13" s="394">
        <f>G13*F13</f>
        <v>4000</v>
      </c>
      <c r="K13" s="395">
        <f>J13*H13</f>
        <v>320</v>
      </c>
      <c r="L13" s="395">
        <f>J13*1.08</f>
        <v>4320</v>
      </c>
      <c r="M13" s="396" t="s">
        <v>271</v>
      </c>
    </row>
    <row r="14" spans="1:13" ht="45.75">
      <c r="A14" s="144">
        <v>4</v>
      </c>
      <c r="B14" s="160" t="s">
        <v>31</v>
      </c>
      <c r="C14" s="397"/>
      <c r="D14" s="155" t="s">
        <v>32</v>
      </c>
      <c r="E14" s="157">
        <v>5</v>
      </c>
      <c r="F14" s="158">
        <v>500</v>
      </c>
      <c r="G14" s="159"/>
      <c r="H14" s="25"/>
      <c r="I14" s="148"/>
      <c r="J14" s="149"/>
      <c r="K14" s="25"/>
      <c r="L14" s="25"/>
      <c r="M14" s="150"/>
    </row>
    <row r="15" spans="1:13" ht="34.5">
      <c r="A15" s="144">
        <v>5</v>
      </c>
      <c r="B15" s="162" t="s">
        <v>33</v>
      </c>
      <c r="C15" s="398"/>
      <c r="D15" s="164" t="s">
        <v>34</v>
      </c>
      <c r="E15" s="165">
        <v>5</v>
      </c>
      <c r="F15" s="165">
        <v>500</v>
      </c>
      <c r="G15" s="148"/>
      <c r="H15" s="25"/>
      <c r="I15" s="148"/>
      <c r="J15" s="149"/>
      <c r="K15" s="149"/>
      <c r="L15" s="25"/>
      <c r="M15" s="150"/>
    </row>
    <row r="16" spans="1:13" ht="23.25">
      <c r="A16" s="144">
        <v>6</v>
      </c>
      <c r="B16" s="146" t="s">
        <v>35</v>
      </c>
      <c r="C16" s="399"/>
      <c r="D16" s="146" t="s">
        <v>36</v>
      </c>
      <c r="E16" s="147">
        <v>1</v>
      </c>
      <c r="F16" s="147">
        <v>600</v>
      </c>
      <c r="G16" s="148"/>
      <c r="H16" s="25"/>
      <c r="I16" s="148"/>
      <c r="J16" s="149"/>
      <c r="K16" s="167"/>
      <c r="L16" s="25"/>
      <c r="M16" s="168"/>
    </row>
    <row r="17" spans="1:13" ht="23.25">
      <c r="A17" s="144">
        <v>7</v>
      </c>
      <c r="B17" s="166" t="s">
        <v>37</v>
      </c>
      <c r="C17" s="399"/>
      <c r="D17" s="166" t="s">
        <v>38</v>
      </c>
      <c r="E17" s="169">
        <v>20</v>
      </c>
      <c r="F17" s="169">
        <v>150</v>
      </c>
      <c r="G17" s="148"/>
      <c r="H17" s="25"/>
      <c r="I17" s="148"/>
      <c r="J17" s="149"/>
      <c r="K17" s="167"/>
      <c r="L17" s="25"/>
      <c r="M17" s="168"/>
    </row>
    <row r="18" spans="1:13" ht="22.5">
      <c r="A18" s="144">
        <v>8</v>
      </c>
      <c r="B18" s="155" t="s">
        <v>39</v>
      </c>
      <c r="C18" s="388"/>
      <c r="D18" s="155" t="s">
        <v>40</v>
      </c>
      <c r="E18" s="157">
        <v>30</v>
      </c>
      <c r="F18" s="158">
        <v>300</v>
      </c>
      <c r="G18" s="159"/>
      <c r="H18" s="25"/>
      <c r="I18" s="148"/>
      <c r="J18" s="149"/>
      <c r="K18" s="25"/>
      <c r="L18" s="25"/>
      <c r="M18" s="150"/>
    </row>
    <row r="19" spans="1:13" ht="67.5">
      <c r="A19" s="144">
        <v>9</v>
      </c>
      <c r="B19" s="170" t="s">
        <v>41</v>
      </c>
      <c r="C19" s="400"/>
      <c r="D19" s="171" t="s">
        <v>42</v>
      </c>
      <c r="E19" s="172">
        <v>1</v>
      </c>
      <c r="F19" s="173">
        <v>30</v>
      </c>
      <c r="G19" s="49"/>
      <c r="H19" s="25"/>
      <c r="I19" s="148"/>
      <c r="J19" s="149"/>
      <c r="K19" s="25"/>
      <c r="L19" s="25"/>
      <c r="M19" s="150"/>
    </row>
    <row r="20" spans="1:13" ht="34.5">
      <c r="A20" s="144">
        <v>10</v>
      </c>
      <c r="B20" s="146" t="s">
        <v>43</v>
      </c>
      <c r="C20" s="399"/>
      <c r="D20" s="146" t="s">
        <v>44</v>
      </c>
      <c r="E20" s="147">
        <v>1</v>
      </c>
      <c r="F20" s="147">
        <v>20</v>
      </c>
      <c r="G20" s="148"/>
      <c r="H20" s="25"/>
      <c r="I20" s="148"/>
      <c r="J20" s="149"/>
      <c r="K20" s="167"/>
      <c r="L20" s="25"/>
      <c r="M20" s="168"/>
    </row>
    <row r="21" spans="1:13">
      <c r="A21" s="144">
        <v>11</v>
      </c>
      <c r="B21" s="174" t="s">
        <v>45</v>
      </c>
      <c r="C21" s="401"/>
      <c r="D21" s="174" t="s">
        <v>46</v>
      </c>
      <c r="E21" s="175">
        <v>1</v>
      </c>
      <c r="F21" s="175">
        <v>50</v>
      </c>
      <c r="G21" s="49"/>
      <c r="H21" s="25"/>
      <c r="I21" s="148"/>
      <c r="J21" s="149"/>
      <c r="K21" s="25"/>
      <c r="L21" s="25"/>
      <c r="M21" s="150"/>
    </row>
    <row r="22" spans="1:13" ht="409.5">
      <c r="A22" s="144">
        <v>12</v>
      </c>
      <c r="B22" s="176" t="s">
        <v>47</v>
      </c>
      <c r="C22" s="402"/>
      <c r="D22" s="2" t="s">
        <v>48</v>
      </c>
      <c r="E22" s="178">
        <v>1</v>
      </c>
      <c r="F22" s="165">
        <v>2400</v>
      </c>
      <c r="G22" s="49"/>
      <c r="H22" s="25"/>
      <c r="I22" s="148"/>
      <c r="J22" s="149"/>
      <c r="K22" s="149"/>
      <c r="L22" s="25"/>
      <c r="M22" s="150"/>
    </row>
    <row r="23" spans="1:13" ht="23.25">
      <c r="A23" s="144">
        <v>13</v>
      </c>
      <c r="B23" s="3" t="s">
        <v>49</v>
      </c>
      <c r="C23" s="403"/>
      <c r="D23" s="3" t="s">
        <v>50</v>
      </c>
      <c r="E23" s="165">
        <v>10</v>
      </c>
      <c r="F23" s="165">
        <v>150</v>
      </c>
      <c r="G23" s="148"/>
      <c r="H23" s="25"/>
      <c r="I23" s="148"/>
      <c r="J23" s="149"/>
      <c r="K23" s="167"/>
      <c r="L23" s="25"/>
      <c r="M23" s="168"/>
    </row>
    <row r="24" spans="1:13" ht="22.5">
      <c r="A24" s="144">
        <v>14</v>
      </c>
      <c r="B24" s="179" t="s">
        <v>51</v>
      </c>
      <c r="C24" s="403"/>
      <c r="D24" s="4" t="s">
        <v>52</v>
      </c>
      <c r="E24" s="180">
        <v>5</v>
      </c>
      <c r="F24" s="181">
        <v>50</v>
      </c>
      <c r="G24" s="148"/>
      <c r="H24" s="25"/>
      <c r="I24" s="148"/>
      <c r="J24" s="149"/>
      <c r="K24" s="167"/>
      <c r="L24" s="25"/>
      <c r="M24" s="168"/>
    </row>
    <row r="25" spans="1:13" ht="23.25">
      <c r="A25" s="144">
        <v>15</v>
      </c>
      <c r="B25" s="5" t="s">
        <v>53</v>
      </c>
      <c r="C25" s="404"/>
      <c r="D25" s="5" t="s">
        <v>54</v>
      </c>
      <c r="E25" s="147">
        <v>10</v>
      </c>
      <c r="F25" s="147">
        <v>150</v>
      </c>
      <c r="G25" s="148"/>
      <c r="H25" s="25"/>
      <c r="I25" s="148"/>
      <c r="J25" s="149"/>
      <c r="K25" s="149"/>
      <c r="L25" s="25"/>
      <c r="M25" s="150"/>
    </row>
    <row r="26" spans="1:13" ht="22.5">
      <c r="A26" s="144">
        <v>16</v>
      </c>
      <c r="B26" s="6" t="s">
        <v>55</v>
      </c>
      <c r="C26" s="405"/>
      <c r="D26" s="6" t="s">
        <v>56</v>
      </c>
      <c r="E26" s="157">
        <v>10</v>
      </c>
      <c r="F26" s="158">
        <v>300</v>
      </c>
      <c r="G26" s="182"/>
      <c r="H26" s="25"/>
      <c r="I26" s="148"/>
      <c r="J26" s="149"/>
      <c r="K26" s="182"/>
      <c r="L26" s="25"/>
      <c r="M26" s="121"/>
    </row>
    <row r="27" spans="1:13" ht="34.5">
      <c r="A27" s="144">
        <v>17</v>
      </c>
      <c r="B27" s="160" t="s">
        <v>57</v>
      </c>
      <c r="C27" s="406"/>
      <c r="D27" s="7" t="s">
        <v>58</v>
      </c>
      <c r="E27" s="158">
        <v>20</v>
      </c>
      <c r="F27" s="158">
        <v>300</v>
      </c>
      <c r="G27" s="182"/>
      <c r="H27" s="25"/>
      <c r="I27" s="148"/>
      <c r="J27" s="149"/>
      <c r="K27" s="182"/>
      <c r="L27" s="25"/>
      <c r="M27" s="150"/>
    </row>
    <row r="28" spans="1:13" ht="34.5">
      <c r="A28" s="144">
        <v>18</v>
      </c>
      <c r="B28" s="5" t="s">
        <v>59</v>
      </c>
      <c r="C28" s="407"/>
      <c r="D28" s="5" t="s">
        <v>60</v>
      </c>
      <c r="E28" s="147">
        <v>10</v>
      </c>
      <c r="F28" s="147">
        <v>400</v>
      </c>
      <c r="G28" s="148"/>
      <c r="H28" s="25"/>
      <c r="I28" s="148"/>
      <c r="J28" s="149"/>
      <c r="K28" s="149"/>
      <c r="L28" s="25"/>
      <c r="M28" s="150"/>
    </row>
    <row r="29" spans="1:13" ht="22.5">
      <c r="A29" s="144">
        <v>19</v>
      </c>
      <c r="B29" s="155" t="s">
        <v>61</v>
      </c>
      <c r="C29" s="404"/>
      <c r="D29" s="6" t="s">
        <v>62</v>
      </c>
      <c r="E29" s="157">
        <v>5</v>
      </c>
      <c r="F29" s="158">
        <v>300</v>
      </c>
      <c r="G29" s="159"/>
      <c r="H29" s="25"/>
      <c r="I29" s="148"/>
      <c r="J29" s="149"/>
      <c r="K29" s="25"/>
      <c r="L29" s="25"/>
      <c r="M29" s="150"/>
    </row>
    <row r="30" spans="1:13" ht="68.25">
      <c r="A30" s="144">
        <v>20</v>
      </c>
      <c r="B30" s="8" t="s">
        <v>63</v>
      </c>
      <c r="C30" s="408"/>
      <c r="D30" s="9" t="s">
        <v>64</v>
      </c>
      <c r="E30" s="185">
        <v>1</v>
      </c>
      <c r="F30" s="186">
        <v>5000</v>
      </c>
      <c r="G30" s="49"/>
      <c r="H30" s="25"/>
      <c r="I30" s="148"/>
      <c r="J30" s="149"/>
      <c r="K30" s="154"/>
      <c r="L30" s="25"/>
      <c r="M30" s="168"/>
    </row>
    <row r="31" spans="1:13" ht="23.25">
      <c r="A31" s="144">
        <v>21</v>
      </c>
      <c r="B31" s="10" t="s">
        <v>65</v>
      </c>
      <c r="C31" s="403"/>
      <c r="D31" s="10" t="s">
        <v>66</v>
      </c>
      <c r="E31" s="147">
        <v>5</v>
      </c>
      <c r="F31" s="147">
        <v>1500</v>
      </c>
      <c r="G31" s="148"/>
      <c r="H31" s="25"/>
      <c r="I31" s="148"/>
      <c r="J31" s="149"/>
      <c r="K31" s="167"/>
      <c r="L31" s="25"/>
      <c r="M31" s="168"/>
    </row>
    <row r="32" spans="1:13" ht="57">
      <c r="A32" s="144">
        <v>22</v>
      </c>
      <c r="B32" s="10" t="s">
        <v>67</v>
      </c>
      <c r="C32" s="403"/>
      <c r="D32" s="10" t="s">
        <v>68</v>
      </c>
      <c r="E32" s="147">
        <v>100</v>
      </c>
      <c r="F32" s="147">
        <v>200</v>
      </c>
      <c r="G32" s="148"/>
      <c r="H32" s="25"/>
      <c r="I32" s="148"/>
      <c r="J32" s="149"/>
      <c r="K32" s="167"/>
      <c r="L32" s="25"/>
      <c r="M32" s="168"/>
    </row>
    <row r="33" spans="1:13" ht="33.75">
      <c r="A33" s="144">
        <v>23</v>
      </c>
      <c r="B33" s="150" t="s">
        <v>69</v>
      </c>
      <c r="C33" s="409"/>
      <c r="D33" s="6" t="s">
        <v>70</v>
      </c>
      <c r="E33" s="175">
        <v>56</v>
      </c>
      <c r="F33" s="175">
        <v>100</v>
      </c>
      <c r="G33" s="49"/>
      <c r="H33" s="25"/>
      <c r="I33" s="148"/>
      <c r="J33" s="149"/>
      <c r="K33" s="25"/>
      <c r="L33" s="25"/>
      <c r="M33" s="150"/>
    </row>
    <row r="34" spans="1:13" ht="135">
      <c r="A34" s="144">
        <v>24</v>
      </c>
      <c r="B34" s="187" t="s">
        <v>71</v>
      </c>
      <c r="C34" s="406"/>
      <c r="D34" s="6" t="s">
        <v>72</v>
      </c>
      <c r="E34" s="157">
        <v>1</v>
      </c>
      <c r="F34" s="158">
        <v>20</v>
      </c>
      <c r="G34" s="188"/>
      <c r="H34" s="25"/>
      <c r="I34" s="148"/>
      <c r="J34" s="149"/>
      <c r="K34" s="188"/>
      <c r="L34" s="25"/>
      <c r="M34" s="150"/>
    </row>
    <row r="35" spans="1:13" ht="22.5">
      <c r="A35" s="144">
        <v>25</v>
      </c>
      <c r="B35" s="155" t="s">
        <v>73</v>
      </c>
      <c r="C35" s="410"/>
      <c r="D35" s="6" t="s">
        <v>74</v>
      </c>
      <c r="E35" s="190">
        <v>1</v>
      </c>
      <c r="F35" s="158">
        <v>1600</v>
      </c>
      <c r="G35" s="159"/>
      <c r="H35" s="25"/>
      <c r="I35" s="148"/>
      <c r="J35" s="149"/>
      <c r="K35" s="25"/>
      <c r="L35" s="25"/>
      <c r="M35" s="150"/>
    </row>
    <row r="36" spans="1:13" ht="78.75">
      <c r="A36" s="144">
        <v>26</v>
      </c>
      <c r="B36" s="4" t="s">
        <v>75</v>
      </c>
      <c r="C36" s="411"/>
      <c r="D36" s="11" t="s">
        <v>76</v>
      </c>
      <c r="E36" s="180"/>
      <c r="F36" s="181">
        <v>400000</v>
      </c>
      <c r="G36" s="25"/>
      <c r="H36" s="25"/>
      <c r="I36" s="148"/>
      <c r="J36" s="149"/>
      <c r="K36" s="207"/>
      <c r="L36" s="25"/>
      <c r="M36" s="121"/>
    </row>
    <row r="37" spans="1:13" ht="67.5">
      <c r="A37" s="192">
        <v>27</v>
      </c>
      <c r="B37" s="170" t="s">
        <v>77</v>
      </c>
      <c r="C37" s="412"/>
      <c r="D37" s="12" t="s">
        <v>78</v>
      </c>
      <c r="E37" s="194">
        <v>28</v>
      </c>
      <c r="F37" s="195">
        <v>140</v>
      </c>
      <c r="G37" s="154"/>
      <c r="H37" s="25"/>
      <c r="I37" s="148"/>
      <c r="J37" s="149"/>
      <c r="K37" s="167"/>
      <c r="L37" s="25"/>
      <c r="M37" s="208"/>
    </row>
    <row r="38" spans="1:13" ht="112.5">
      <c r="A38" s="192">
        <v>28</v>
      </c>
      <c r="B38" s="196" t="s">
        <v>79</v>
      </c>
      <c r="C38" s="413"/>
      <c r="D38" s="13" t="s">
        <v>80</v>
      </c>
      <c r="E38" s="180"/>
      <c r="F38" s="181">
        <v>945000</v>
      </c>
      <c r="G38" s="25"/>
      <c r="H38" s="25"/>
      <c r="I38" s="148"/>
      <c r="J38" s="149"/>
      <c r="K38" s="154"/>
      <c r="L38" s="25"/>
      <c r="M38" s="150"/>
    </row>
    <row r="39" spans="1:13" ht="78.75">
      <c r="A39" s="192">
        <v>29</v>
      </c>
      <c r="B39" s="196" t="s">
        <v>81</v>
      </c>
      <c r="C39" s="406"/>
      <c r="D39" s="14" t="s">
        <v>82</v>
      </c>
      <c r="E39" s="158">
        <v>1</v>
      </c>
      <c r="F39" s="158">
        <v>500</v>
      </c>
      <c r="G39" s="25"/>
      <c r="H39" s="25"/>
      <c r="I39" s="148"/>
      <c r="J39" s="149"/>
      <c r="K39" s="159"/>
      <c r="L39" s="25"/>
      <c r="M39" s="121"/>
    </row>
    <row r="40" spans="1:13" ht="23.25">
      <c r="A40" s="192">
        <v>30</v>
      </c>
      <c r="B40" s="196" t="s">
        <v>83</v>
      </c>
      <c r="C40" s="414"/>
      <c r="D40" s="14" t="s">
        <v>84</v>
      </c>
      <c r="E40" s="198">
        <v>112</v>
      </c>
      <c r="F40" s="169">
        <v>100</v>
      </c>
      <c r="G40" s="25"/>
      <c r="H40" s="25"/>
      <c r="I40" s="148"/>
      <c r="J40" s="149"/>
      <c r="K40" s="25"/>
      <c r="L40" s="25"/>
      <c r="M40" s="215"/>
    </row>
    <row r="41" spans="1:13" ht="33.75">
      <c r="A41" s="192">
        <v>31</v>
      </c>
      <c r="B41" s="196" t="s">
        <v>85</v>
      </c>
      <c r="C41" s="415"/>
      <c r="D41" s="14" t="s">
        <v>102</v>
      </c>
      <c r="E41" s="157">
        <v>1</v>
      </c>
      <c r="F41" s="158">
        <v>1000</v>
      </c>
      <c r="G41" s="159"/>
      <c r="H41" s="25"/>
      <c r="I41" s="148"/>
      <c r="J41" s="149"/>
      <c r="K41" s="25"/>
      <c r="L41" s="25"/>
      <c r="M41" s="150"/>
    </row>
    <row r="42" spans="1:13" ht="102">
      <c r="A42" s="192">
        <v>32</v>
      </c>
      <c r="B42" s="196" t="s">
        <v>86</v>
      </c>
      <c r="C42" s="403"/>
      <c r="D42" s="15" t="s">
        <v>103</v>
      </c>
      <c r="E42" s="198"/>
      <c r="F42" s="169">
        <v>6480000</v>
      </c>
      <c r="G42" s="148"/>
      <c r="H42" s="25"/>
      <c r="I42" s="148"/>
      <c r="J42" s="149"/>
      <c r="K42" s="167"/>
      <c r="L42" s="25"/>
      <c r="M42" s="168"/>
    </row>
    <row r="43" spans="1:13" ht="23.25">
      <c r="A43" s="192">
        <v>33</v>
      </c>
      <c r="B43" s="196" t="s">
        <v>87</v>
      </c>
      <c r="C43" s="403"/>
      <c r="D43" s="16" t="s">
        <v>104</v>
      </c>
      <c r="E43" s="198">
        <v>1</v>
      </c>
      <c r="F43" s="169">
        <v>200</v>
      </c>
      <c r="G43" s="148"/>
      <c r="H43" s="25"/>
      <c r="I43" s="148"/>
      <c r="J43" s="149"/>
      <c r="K43" s="167"/>
      <c r="L43" s="25"/>
      <c r="M43" s="168"/>
    </row>
    <row r="44" spans="1:13" ht="22.5">
      <c r="A44" s="192">
        <v>34</v>
      </c>
      <c r="B44" s="200" t="s">
        <v>88</v>
      </c>
      <c r="C44" s="416"/>
      <c r="D44" s="17" t="s">
        <v>105</v>
      </c>
      <c r="E44" s="190">
        <v>10</v>
      </c>
      <c r="F44" s="158">
        <v>100</v>
      </c>
      <c r="G44" s="188"/>
      <c r="H44" s="25"/>
      <c r="I44" s="148"/>
      <c r="J44" s="149"/>
      <c r="K44" s="188"/>
      <c r="L44" s="25"/>
      <c r="M44" s="217"/>
    </row>
    <row r="45" spans="1:13" ht="78.75">
      <c r="A45" s="192">
        <v>35</v>
      </c>
      <c r="B45" s="196" t="s">
        <v>89</v>
      </c>
      <c r="C45" s="403"/>
      <c r="D45" s="12" t="s">
        <v>106</v>
      </c>
      <c r="E45" s="201"/>
      <c r="F45" s="202">
        <v>120000</v>
      </c>
      <c r="G45" s="148"/>
      <c r="H45" s="25"/>
      <c r="I45" s="148"/>
      <c r="J45" s="149"/>
      <c r="K45" s="167"/>
      <c r="L45" s="25"/>
      <c r="M45" s="168"/>
    </row>
    <row r="46" spans="1:13" ht="23.25">
      <c r="A46" s="192">
        <v>35</v>
      </c>
      <c r="B46" s="196" t="s">
        <v>90</v>
      </c>
      <c r="C46" s="403"/>
      <c r="D46" s="12" t="s">
        <v>107</v>
      </c>
      <c r="E46" s="201">
        <v>1</v>
      </c>
      <c r="F46" s="202">
        <v>600</v>
      </c>
      <c r="G46" s="148"/>
      <c r="H46" s="25"/>
      <c r="I46" s="148"/>
      <c r="J46" s="149"/>
      <c r="K46" s="167"/>
      <c r="L46" s="25"/>
      <c r="M46" s="168"/>
    </row>
    <row r="47" spans="1:13" ht="102">
      <c r="A47" s="192">
        <v>36</v>
      </c>
      <c r="B47" s="196" t="s">
        <v>91</v>
      </c>
      <c r="C47" s="403"/>
      <c r="D47" s="18" t="s">
        <v>108</v>
      </c>
      <c r="E47" s="203"/>
      <c r="F47" s="204">
        <v>7200000</v>
      </c>
      <c r="G47" s="148"/>
      <c r="H47" s="25"/>
      <c r="I47" s="148"/>
      <c r="J47" s="149"/>
      <c r="K47" s="167"/>
      <c r="L47" s="25"/>
      <c r="M47" s="168"/>
    </row>
    <row r="48" spans="1:13" ht="23.25">
      <c r="A48" s="192">
        <v>37</v>
      </c>
      <c r="B48" s="196" t="s">
        <v>92</v>
      </c>
      <c r="C48" s="417"/>
      <c r="D48" s="19" t="s">
        <v>109</v>
      </c>
      <c r="E48" s="147">
        <v>1</v>
      </c>
      <c r="F48" s="147">
        <v>300</v>
      </c>
      <c r="G48" s="49"/>
      <c r="H48" s="25"/>
      <c r="I48" s="148"/>
      <c r="J48" s="149"/>
      <c r="K48" s="149"/>
      <c r="L48" s="25"/>
      <c r="M48" s="25"/>
    </row>
    <row r="49" spans="1:13" ht="78.75">
      <c r="A49" s="192">
        <v>38</v>
      </c>
      <c r="B49" s="196" t="s">
        <v>93</v>
      </c>
      <c r="C49" s="405"/>
      <c r="D49" s="12" t="s">
        <v>110</v>
      </c>
      <c r="E49" s="219"/>
      <c r="F49" s="169">
        <v>150000</v>
      </c>
      <c r="G49" s="159"/>
      <c r="H49" s="25"/>
      <c r="I49" s="148"/>
      <c r="J49" s="149"/>
      <c r="K49" s="159"/>
      <c r="L49" s="25"/>
      <c r="M49" s="121"/>
    </row>
    <row r="50" spans="1:13" ht="34.5">
      <c r="A50" s="192">
        <v>39</v>
      </c>
      <c r="B50" s="196" t="s">
        <v>94</v>
      </c>
      <c r="C50" s="418"/>
      <c r="D50" s="20" t="s">
        <v>111</v>
      </c>
      <c r="E50" s="181">
        <v>28</v>
      </c>
      <c r="F50" s="181">
        <v>100</v>
      </c>
      <c r="G50" s="49"/>
      <c r="H50" s="25"/>
      <c r="I50" s="148"/>
      <c r="J50" s="149"/>
      <c r="K50" s="154"/>
      <c r="L50" s="25"/>
      <c r="M50" s="150"/>
    </row>
    <row r="51" spans="1:13">
      <c r="A51" s="192">
        <v>40</v>
      </c>
      <c r="B51" s="196" t="s">
        <v>95</v>
      </c>
      <c r="C51" s="413"/>
      <c r="D51" s="21" t="s">
        <v>112</v>
      </c>
      <c r="E51" s="221">
        <v>1</v>
      </c>
      <c r="F51" s="222">
        <v>800</v>
      </c>
      <c r="G51" s="25"/>
      <c r="H51" s="25"/>
      <c r="I51" s="148"/>
      <c r="J51" s="149"/>
      <c r="K51" s="167"/>
      <c r="L51" s="25"/>
      <c r="M51" s="168"/>
    </row>
    <row r="52" spans="1:13" ht="78.75">
      <c r="A52" s="192">
        <v>41</v>
      </c>
      <c r="B52" s="196" t="s">
        <v>96</v>
      </c>
      <c r="C52" s="405"/>
      <c r="D52" s="12" t="s">
        <v>113</v>
      </c>
      <c r="E52" s="223"/>
      <c r="F52" s="224">
        <v>350</v>
      </c>
      <c r="G52" s="49"/>
      <c r="H52" s="25"/>
      <c r="I52" s="148"/>
      <c r="J52" s="149"/>
      <c r="K52" s="49"/>
      <c r="L52" s="25"/>
      <c r="M52" s="168"/>
    </row>
    <row r="53" spans="1:13" ht="23.25">
      <c r="A53" s="192">
        <v>42</v>
      </c>
      <c r="B53" s="225" t="s">
        <v>97</v>
      </c>
      <c r="C53" s="410"/>
      <c r="D53" s="22" t="s">
        <v>114</v>
      </c>
      <c r="E53" s="226">
        <v>1</v>
      </c>
      <c r="F53" s="227">
        <v>7800</v>
      </c>
      <c r="G53" s="228"/>
      <c r="H53" s="25"/>
      <c r="I53" s="148"/>
      <c r="J53" s="149"/>
      <c r="K53" s="228"/>
      <c r="L53" s="25"/>
      <c r="M53" s="229"/>
    </row>
    <row r="54" spans="1:13" ht="23.25">
      <c r="A54" s="192">
        <v>43</v>
      </c>
      <c r="B54" s="196" t="s">
        <v>98</v>
      </c>
      <c r="C54" s="419"/>
      <c r="D54" s="23" t="s">
        <v>115</v>
      </c>
      <c r="E54" s="153">
        <v>1</v>
      </c>
      <c r="F54" s="147">
        <v>1500</v>
      </c>
      <c r="G54" s="231"/>
      <c r="H54" s="25"/>
      <c r="I54" s="148"/>
      <c r="J54" s="149"/>
      <c r="K54" s="49"/>
      <c r="L54" s="25"/>
      <c r="M54" s="150"/>
    </row>
    <row r="55" spans="1:13" ht="67.5">
      <c r="A55" s="144">
        <v>44</v>
      </c>
      <c r="B55" s="166" t="s">
        <v>99</v>
      </c>
      <c r="C55" s="419"/>
      <c r="D55" s="11" t="s">
        <v>116</v>
      </c>
      <c r="E55" s="153"/>
      <c r="F55" s="147">
        <v>13320</v>
      </c>
      <c r="G55" s="231"/>
      <c r="H55" s="25"/>
      <c r="I55" s="148"/>
      <c r="J55" s="149"/>
      <c r="K55" s="49"/>
      <c r="L55" s="25"/>
      <c r="M55" s="150"/>
    </row>
    <row r="56" spans="1:13" ht="23.25">
      <c r="A56" s="192">
        <v>45</v>
      </c>
      <c r="B56" s="232" t="s">
        <v>100</v>
      </c>
      <c r="C56" s="420"/>
      <c r="D56" s="24" t="s">
        <v>117</v>
      </c>
      <c r="E56" s="234">
        <v>63</v>
      </c>
      <c r="F56" s="235">
        <v>600</v>
      </c>
      <c r="G56" s="236"/>
      <c r="H56" s="237"/>
      <c r="I56" s="148"/>
      <c r="J56" s="238"/>
      <c r="K56" s="49"/>
      <c r="L56" s="25"/>
      <c r="M56" s="150"/>
    </row>
    <row r="57" spans="1:13" ht="90">
      <c r="A57" s="144">
        <v>46</v>
      </c>
      <c r="B57" s="232" t="s">
        <v>101</v>
      </c>
      <c r="C57" s="421"/>
      <c r="D57" s="11" t="s">
        <v>118</v>
      </c>
      <c r="E57" s="234">
        <v>21</v>
      </c>
      <c r="F57" s="240">
        <v>600</v>
      </c>
      <c r="G57" s="241"/>
      <c r="H57" s="237"/>
      <c r="I57" s="241"/>
      <c r="J57" s="238"/>
      <c r="K57" s="49"/>
      <c r="L57" s="25"/>
      <c r="M57" s="150"/>
    </row>
    <row r="58" spans="1:13" ht="15.75">
      <c r="B58" s="258"/>
      <c r="C58" s="422"/>
      <c r="J58" s="260"/>
      <c r="K58" s="260"/>
      <c r="L58" s="260"/>
    </row>
  </sheetData>
  <mergeCells count="2">
    <mergeCell ref="C6:D6"/>
    <mergeCell ref="C7:G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58"/>
  <sheetViews>
    <sheetView topLeftCell="A52" workbookViewId="0">
      <selection activeCell="P57" sqref="P57"/>
    </sheetView>
  </sheetViews>
  <sheetFormatPr defaultRowHeight="15"/>
  <cols>
    <col min="1" max="1" width="5.28515625" customWidth="1"/>
  </cols>
  <sheetData>
    <row r="5" spans="1:14">
      <c r="B5" s="136" t="s">
        <v>122</v>
      </c>
      <c r="G5" s="136" t="s">
        <v>123</v>
      </c>
    </row>
    <row r="6" spans="1:14">
      <c r="C6" s="433" t="s">
        <v>124</v>
      </c>
      <c r="D6" s="433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>
      <c r="C7" s="434" t="s">
        <v>125</v>
      </c>
      <c r="D7" s="434"/>
      <c r="E7" s="434"/>
      <c r="F7" s="434"/>
      <c r="G7" s="434"/>
      <c r="H7" s="137"/>
      <c r="I7" s="137"/>
      <c r="J7" s="137"/>
      <c r="K7" s="137"/>
      <c r="L7" s="137"/>
      <c r="M7" s="137"/>
      <c r="N7" s="137"/>
    </row>
    <row r="9" spans="1:14" ht="94.5">
      <c r="A9" s="138" t="s">
        <v>0</v>
      </c>
      <c r="B9" s="139" t="s">
        <v>1</v>
      </c>
      <c r="C9" s="140" t="s">
        <v>126</v>
      </c>
      <c r="D9" s="140" t="s">
        <v>2</v>
      </c>
      <c r="E9" s="139" t="s">
        <v>127</v>
      </c>
      <c r="F9" s="141" t="s">
        <v>128</v>
      </c>
      <c r="G9" s="140" t="s">
        <v>129</v>
      </c>
      <c r="H9" s="139" t="s">
        <v>130</v>
      </c>
      <c r="I9" s="140" t="s">
        <v>131</v>
      </c>
      <c r="J9" s="141" t="s">
        <v>132</v>
      </c>
      <c r="K9" s="139" t="s">
        <v>133</v>
      </c>
      <c r="L9" s="141" t="s">
        <v>134</v>
      </c>
      <c r="M9" s="141" t="s">
        <v>135</v>
      </c>
      <c r="N9" s="337" t="s">
        <v>255</v>
      </c>
    </row>
    <row r="10" spans="1:14">
      <c r="A10" s="142">
        <v>1</v>
      </c>
      <c r="B10" s="143">
        <v>2</v>
      </c>
      <c r="C10" s="143">
        <v>3</v>
      </c>
      <c r="D10" s="143">
        <v>4</v>
      </c>
      <c r="E10" s="143">
        <v>5</v>
      </c>
      <c r="F10" s="143">
        <v>6</v>
      </c>
      <c r="G10" s="143">
        <v>7</v>
      </c>
      <c r="H10" s="143">
        <v>8</v>
      </c>
      <c r="I10" s="143">
        <v>9</v>
      </c>
      <c r="J10" s="143">
        <v>10</v>
      </c>
      <c r="K10" s="143">
        <v>11</v>
      </c>
      <c r="L10" s="143">
        <v>12</v>
      </c>
      <c r="M10" s="143">
        <v>13</v>
      </c>
      <c r="N10" s="338"/>
    </row>
    <row r="11" spans="1:14" ht="23.25">
      <c r="A11" s="144">
        <v>1</v>
      </c>
      <c r="B11" s="145" t="s">
        <v>25</v>
      </c>
      <c r="C11" s="146"/>
      <c r="D11" s="145" t="s">
        <v>26</v>
      </c>
      <c r="E11" s="147">
        <v>10</v>
      </c>
      <c r="F11" s="147">
        <v>500</v>
      </c>
      <c r="G11" s="148"/>
      <c r="H11" s="25"/>
      <c r="I11" s="148"/>
      <c r="J11" s="149"/>
      <c r="K11" s="149"/>
      <c r="L11" s="25"/>
      <c r="M11" s="150"/>
      <c r="N11" s="150"/>
    </row>
    <row r="12" spans="1:14" ht="78.75">
      <c r="A12" s="144">
        <v>2</v>
      </c>
      <c r="B12" s="151" t="s">
        <v>27</v>
      </c>
      <c r="C12" s="152"/>
      <c r="D12" s="151" t="s">
        <v>28</v>
      </c>
      <c r="E12" s="153">
        <v>1</v>
      </c>
      <c r="F12" s="147">
        <v>3000</v>
      </c>
      <c r="G12" s="154"/>
      <c r="H12" s="25"/>
      <c r="I12" s="148"/>
      <c r="J12" s="149"/>
      <c r="K12" s="149"/>
      <c r="L12" s="25"/>
      <c r="M12" s="150"/>
      <c r="N12" s="150"/>
    </row>
    <row r="13" spans="1:14" ht="90">
      <c r="A13" s="144">
        <v>3</v>
      </c>
      <c r="B13" s="155" t="s">
        <v>29</v>
      </c>
      <c r="C13" s="156"/>
      <c r="D13" s="155" t="s">
        <v>30</v>
      </c>
      <c r="E13" s="157">
        <v>5</v>
      </c>
      <c r="F13" s="158">
        <v>200</v>
      </c>
      <c r="G13" s="159"/>
      <c r="H13" s="25"/>
      <c r="I13" s="148"/>
      <c r="J13" s="149"/>
      <c r="K13" s="25"/>
      <c r="L13" s="25"/>
      <c r="M13" s="150"/>
      <c r="N13" s="150"/>
    </row>
    <row r="14" spans="1:14" ht="79.5">
      <c r="A14" s="144">
        <v>4</v>
      </c>
      <c r="B14" s="160" t="s">
        <v>31</v>
      </c>
      <c r="C14" s="161"/>
      <c r="D14" s="155" t="s">
        <v>32</v>
      </c>
      <c r="E14" s="157">
        <v>5</v>
      </c>
      <c r="F14" s="158">
        <v>500</v>
      </c>
      <c r="G14" s="159"/>
      <c r="H14" s="25"/>
      <c r="I14" s="148"/>
      <c r="J14" s="149"/>
      <c r="K14" s="25"/>
      <c r="L14" s="25"/>
      <c r="M14" s="150"/>
      <c r="N14" s="150"/>
    </row>
    <row r="15" spans="1:14" ht="57">
      <c r="A15" s="144">
        <v>5</v>
      </c>
      <c r="B15" s="162" t="s">
        <v>33</v>
      </c>
      <c r="C15" s="163"/>
      <c r="D15" s="164" t="s">
        <v>34</v>
      </c>
      <c r="E15" s="165">
        <v>5</v>
      </c>
      <c r="F15" s="165">
        <v>500</v>
      </c>
      <c r="G15" s="148"/>
      <c r="H15" s="25"/>
      <c r="I15" s="148"/>
      <c r="J15" s="149"/>
      <c r="K15" s="149"/>
      <c r="L15" s="25"/>
      <c r="M15" s="150"/>
      <c r="N15" s="150"/>
    </row>
    <row r="16" spans="1:14" ht="23.25">
      <c r="A16" s="144">
        <v>6</v>
      </c>
      <c r="B16" s="146" t="s">
        <v>35</v>
      </c>
      <c r="C16" s="166"/>
      <c r="D16" s="146" t="s">
        <v>36</v>
      </c>
      <c r="E16" s="147">
        <v>1</v>
      </c>
      <c r="F16" s="147">
        <v>600</v>
      </c>
      <c r="G16" s="148"/>
      <c r="H16" s="25"/>
      <c r="I16" s="148"/>
      <c r="J16" s="149"/>
      <c r="K16" s="167"/>
      <c r="L16" s="25"/>
      <c r="M16" s="168"/>
      <c r="N16" s="339"/>
    </row>
    <row r="17" spans="1:14" ht="23.25">
      <c r="A17" s="144">
        <v>7</v>
      </c>
      <c r="B17" s="166" t="s">
        <v>37</v>
      </c>
      <c r="C17" s="166"/>
      <c r="D17" s="166" t="s">
        <v>38</v>
      </c>
      <c r="E17" s="169">
        <v>20</v>
      </c>
      <c r="F17" s="169">
        <v>150</v>
      </c>
      <c r="G17" s="148"/>
      <c r="H17" s="25"/>
      <c r="I17" s="148"/>
      <c r="J17" s="149"/>
      <c r="K17" s="167"/>
      <c r="L17" s="25"/>
      <c r="M17" s="168"/>
      <c r="N17" s="339"/>
    </row>
    <row r="18" spans="1:14" ht="22.5">
      <c r="A18" s="144">
        <v>8</v>
      </c>
      <c r="B18" s="155" t="s">
        <v>39</v>
      </c>
      <c r="C18" s="146"/>
      <c r="D18" s="155" t="s">
        <v>40</v>
      </c>
      <c r="E18" s="157">
        <v>30</v>
      </c>
      <c r="F18" s="158">
        <v>300</v>
      </c>
      <c r="G18" s="159"/>
      <c r="H18" s="25"/>
      <c r="I18" s="148"/>
      <c r="J18" s="149"/>
      <c r="K18" s="25"/>
      <c r="L18" s="25"/>
      <c r="M18" s="150"/>
      <c r="N18" s="150"/>
    </row>
    <row r="19" spans="1:14" ht="112.5">
      <c r="A19" s="144">
        <v>9</v>
      </c>
      <c r="B19" s="170" t="s">
        <v>41</v>
      </c>
      <c r="C19" s="170" t="s">
        <v>256</v>
      </c>
      <c r="D19" s="171" t="s">
        <v>42</v>
      </c>
      <c r="E19" s="172">
        <v>1</v>
      </c>
      <c r="F19" s="173">
        <v>30</v>
      </c>
      <c r="G19" s="49">
        <v>33</v>
      </c>
      <c r="H19" s="340">
        <v>8</v>
      </c>
      <c r="I19" s="148">
        <f>G19*1.08</f>
        <v>35.64</v>
      </c>
      <c r="J19" s="149">
        <f>F19*G19</f>
        <v>990</v>
      </c>
      <c r="K19" s="25">
        <f>J19*0.08</f>
        <v>79.2</v>
      </c>
      <c r="L19" s="25">
        <f>J19+K19</f>
        <v>1069.2</v>
      </c>
      <c r="M19" s="196" t="s">
        <v>257</v>
      </c>
      <c r="N19" s="341">
        <v>3643520</v>
      </c>
    </row>
    <row r="20" spans="1:14" ht="45.75">
      <c r="A20" s="144">
        <v>10</v>
      </c>
      <c r="B20" s="146" t="s">
        <v>43</v>
      </c>
      <c r="C20" s="166"/>
      <c r="D20" s="146" t="s">
        <v>44</v>
      </c>
      <c r="E20" s="147">
        <v>1</v>
      </c>
      <c r="F20" s="147">
        <v>20</v>
      </c>
      <c r="G20" s="148"/>
      <c r="H20" s="25"/>
      <c r="I20" s="148"/>
      <c r="J20" s="149"/>
      <c r="K20" s="167"/>
      <c r="L20" s="25"/>
      <c r="M20" s="168"/>
      <c r="N20" s="339"/>
    </row>
    <row r="21" spans="1:14">
      <c r="A21" s="144">
        <v>11</v>
      </c>
      <c r="B21" s="174" t="s">
        <v>45</v>
      </c>
      <c r="C21" s="174"/>
      <c r="D21" s="174" t="s">
        <v>46</v>
      </c>
      <c r="E21" s="175">
        <v>1</v>
      </c>
      <c r="F21" s="175">
        <v>50</v>
      </c>
      <c r="G21" s="49"/>
      <c r="H21" s="25"/>
      <c r="I21" s="148"/>
      <c r="J21" s="149"/>
      <c r="K21" s="25"/>
      <c r="L21" s="25"/>
      <c r="M21" s="150"/>
      <c r="N21" s="150"/>
    </row>
    <row r="22" spans="1:14" ht="409.5">
      <c r="A22" s="144">
        <v>12</v>
      </c>
      <c r="B22" s="176" t="s">
        <v>47</v>
      </c>
      <c r="C22" s="177"/>
      <c r="D22" s="2" t="s">
        <v>48</v>
      </c>
      <c r="E22" s="178">
        <v>1</v>
      </c>
      <c r="F22" s="165">
        <v>2400</v>
      </c>
      <c r="G22" s="49"/>
      <c r="H22" s="25"/>
      <c r="I22" s="148"/>
      <c r="J22" s="149"/>
      <c r="K22" s="149"/>
      <c r="L22" s="25"/>
      <c r="M22" s="150"/>
      <c r="N22" s="150"/>
    </row>
    <row r="23" spans="1:14" ht="34.5">
      <c r="A23" s="144">
        <v>13</v>
      </c>
      <c r="B23" s="3" t="s">
        <v>49</v>
      </c>
      <c r="C23" s="119"/>
      <c r="D23" s="3" t="s">
        <v>50</v>
      </c>
      <c r="E23" s="165">
        <v>10</v>
      </c>
      <c r="F23" s="165">
        <v>150</v>
      </c>
      <c r="G23" s="148"/>
      <c r="H23" s="25"/>
      <c r="I23" s="148"/>
      <c r="J23" s="149"/>
      <c r="K23" s="167"/>
      <c r="L23" s="25"/>
      <c r="M23" s="168"/>
      <c r="N23" s="339"/>
    </row>
    <row r="24" spans="1:14" ht="22.5">
      <c r="A24" s="144">
        <v>14</v>
      </c>
      <c r="B24" s="179" t="s">
        <v>51</v>
      </c>
      <c r="C24" s="119"/>
      <c r="D24" s="4" t="s">
        <v>52</v>
      </c>
      <c r="E24" s="180">
        <v>5</v>
      </c>
      <c r="F24" s="181">
        <v>50</v>
      </c>
      <c r="G24" s="148"/>
      <c r="H24" s="25"/>
      <c r="I24" s="148"/>
      <c r="J24" s="149"/>
      <c r="K24" s="167"/>
      <c r="L24" s="25"/>
      <c r="M24" s="168"/>
      <c r="N24" s="339"/>
    </row>
    <row r="25" spans="1:14" ht="23.25">
      <c r="A25" s="144">
        <v>15</v>
      </c>
      <c r="B25" s="5" t="s">
        <v>53</v>
      </c>
      <c r="C25" s="10"/>
      <c r="D25" s="5" t="s">
        <v>54</v>
      </c>
      <c r="E25" s="147">
        <v>10</v>
      </c>
      <c r="F25" s="147">
        <v>150</v>
      </c>
      <c r="G25" s="148"/>
      <c r="H25" s="25"/>
      <c r="I25" s="148"/>
      <c r="J25" s="149"/>
      <c r="K25" s="149"/>
      <c r="L25" s="25"/>
      <c r="M25" s="150"/>
      <c r="N25" s="150"/>
    </row>
    <row r="26" spans="1:14" ht="22.5">
      <c r="A26" s="144">
        <v>16</v>
      </c>
      <c r="B26" s="6" t="s">
        <v>55</v>
      </c>
      <c r="C26" s="6"/>
      <c r="D26" s="6" t="s">
        <v>56</v>
      </c>
      <c r="E26" s="157">
        <v>10</v>
      </c>
      <c r="F26" s="158">
        <v>300</v>
      </c>
      <c r="G26" s="182"/>
      <c r="H26" s="25"/>
      <c r="I26" s="148"/>
      <c r="J26" s="149"/>
      <c r="K26" s="182"/>
      <c r="L26" s="25"/>
      <c r="M26" s="121"/>
      <c r="N26" s="150"/>
    </row>
    <row r="27" spans="1:14" ht="68.25">
      <c r="A27" s="144">
        <v>17</v>
      </c>
      <c r="B27" s="160" t="s">
        <v>57</v>
      </c>
      <c r="C27" s="7" t="s">
        <v>258</v>
      </c>
      <c r="D27" s="7" t="s">
        <v>58</v>
      </c>
      <c r="E27" s="158">
        <v>20</v>
      </c>
      <c r="F27" s="158">
        <v>300</v>
      </c>
      <c r="G27" s="182">
        <v>25</v>
      </c>
      <c r="H27" s="342">
        <v>8</v>
      </c>
      <c r="I27" s="148">
        <f>G27*1.08</f>
        <v>27</v>
      </c>
      <c r="J27" s="149">
        <f>G27*F27</f>
        <v>7500</v>
      </c>
      <c r="K27" s="182">
        <f>J27*0.08</f>
        <v>600</v>
      </c>
      <c r="L27" s="25">
        <f>J27+K27</f>
        <v>8100</v>
      </c>
      <c r="M27" s="196" t="s">
        <v>259</v>
      </c>
      <c r="N27" s="341">
        <v>3640620</v>
      </c>
    </row>
    <row r="28" spans="1:14" ht="45.75">
      <c r="A28" s="144">
        <v>18</v>
      </c>
      <c r="B28" s="5" t="s">
        <v>59</v>
      </c>
      <c r="C28" s="184"/>
      <c r="D28" s="5" t="s">
        <v>60</v>
      </c>
      <c r="E28" s="147">
        <v>10</v>
      </c>
      <c r="F28" s="147">
        <v>400</v>
      </c>
      <c r="G28" s="148"/>
      <c r="H28" s="25"/>
      <c r="I28" s="148"/>
      <c r="J28" s="149"/>
      <c r="K28" s="149"/>
      <c r="L28" s="25"/>
      <c r="M28" s="150"/>
      <c r="N28" s="150"/>
    </row>
    <row r="29" spans="1:14" ht="33.75">
      <c r="A29" s="144">
        <v>19</v>
      </c>
      <c r="B29" s="155" t="s">
        <v>61</v>
      </c>
      <c r="C29" s="10"/>
      <c r="D29" s="6" t="s">
        <v>62</v>
      </c>
      <c r="E29" s="157">
        <v>5</v>
      </c>
      <c r="F29" s="158">
        <v>300</v>
      </c>
      <c r="G29" s="159"/>
      <c r="H29" s="25"/>
      <c r="I29" s="148"/>
      <c r="J29" s="149"/>
      <c r="K29" s="25"/>
      <c r="L29" s="25"/>
      <c r="M29" s="150"/>
      <c r="N29" s="150"/>
    </row>
    <row r="30" spans="1:14" ht="90.75">
      <c r="A30" s="144">
        <v>20</v>
      </c>
      <c r="B30" s="8" t="s">
        <v>63</v>
      </c>
      <c r="C30" s="9"/>
      <c r="D30" s="9" t="s">
        <v>64</v>
      </c>
      <c r="E30" s="185">
        <v>1</v>
      </c>
      <c r="F30" s="186">
        <v>5000</v>
      </c>
      <c r="G30" s="49"/>
      <c r="H30" s="25"/>
      <c r="I30" s="148"/>
      <c r="J30" s="149"/>
      <c r="K30" s="154"/>
      <c r="L30" s="25"/>
      <c r="M30" s="168"/>
      <c r="N30" s="150"/>
    </row>
    <row r="31" spans="1:14" ht="23.25">
      <c r="A31" s="144">
        <v>21</v>
      </c>
      <c r="B31" s="10" t="s">
        <v>65</v>
      </c>
      <c r="C31" s="119"/>
      <c r="D31" s="10" t="s">
        <v>66</v>
      </c>
      <c r="E31" s="147">
        <v>5</v>
      </c>
      <c r="F31" s="147">
        <v>1500</v>
      </c>
      <c r="G31" s="148"/>
      <c r="H31" s="25"/>
      <c r="I31" s="148"/>
      <c r="J31" s="149"/>
      <c r="K31" s="167"/>
      <c r="L31" s="25"/>
      <c r="M31" s="168"/>
      <c r="N31" s="339"/>
    </row>
    <row r="32" spans="1:14" ht="57">
      <c r="A32" s="144">
        <v>22</v>
      </c>
      <c r="B32" s="10" t="s">
        <v>67</v>
      </c>
      <c r="C32" s="119"/>
      <c r="D32" s="10" t="s">
        <v>68</v>
      </c>
      <c r="E32" s="147">
        <v>100</v>
      </c>
      <c r="F32" s="147">
        <v>200</v>
      </c>
      <c r="G32" s="148"/>
      <c r="H32" s="25"/>
      <c r="I32" s="148"/>
      <c r="J32" s="149"/>
      <c r="K32" s="167"/>
      <c r="L32" s="25"/>
      <c r="M32" s="168"/>
      <c r="N32" s="339"/>
    </row>
    <row r="33" spans="1:14" ht="33.75">
      <c r="A33" s="144">
        <v>23</v>
      </c>
      <c r="B33" s="150" t="s">
        <v>69</v>
      </c>
      <c r="C33" s="120"/>
      <c r="D33" s="6" t="s">
        <v>70</v>
      </c>
      <c r="E33" s="175">
        <v>56</v>
      </c>
      <c r="F33" s="175">
        <v>100</v>
      </c>
      <c r="G33" s="49"/>
      <c r="H33" s="25"/>
      <c r="I33" s="148"/>
      <c r="J33" s="149"/>
      <c r="K33" s="25"/>
      <c r="L33" s="25"/>
      <c r="M33" s="150"/>
      <c r="N33" s="150"/>
    </row>
    <row r="34" spans="1:14" ht="191.25">
      <c r="A34" s="144">
        <v>24</v>
      </c>
      <c r="B34" s="187" t="s">
        <v>71</v>
      </c>
      <c r="C34" s="7"/>
      <c r="D34" s="6" t="s">
        <v>72</v>
      </c>
      <c r="E34" s="157">
        <v>1</v>
      </c>
      <c r="F34" s="158">
        <v>20</v>
      </c>
      <c r="G34" s="188"/>
      <c r="H34" s="25"/>
      <c r="I34" s="148"/>
      <c r="J34" s="149"/>
      <c r="K34" s="188"/>
      <c r="L34" s="25"/>
      <c r="M34" s="150"/>
      <c r="N34" s="150"/>
    </row>
    <row r="35" spans="1:14" ht="33.75">
      <c r="A35" s="144">
        <v>25</v>
      </c>
      <c r="B35" s="155" t="s">
        <v>73</v>
      </c>
      <c r="C35" s="189"/>
      <c r="D35" s="6" t="s">
        <v>74</v>
      </c>
      <c r="E35" s="190">
        <v>1</v>
      </c>
      <c r="F35" s="158">
        <v>1600</v>
      </c>
      <c r="G35" s="159"/>
      <c r="H35" s="25"/>
      <c r="I35" s="148"/>
      <c r="J35" s="149"/>
      <c r="K35" s="25"/>
      <c r="L35" s="25"/>
      <c r="M35" s="150"/>
      <c r="N35" s="150"/>
    </row>
    <row r="36" spans="1:14" ht="78.75">
      <c r="A36" s="144">
        <v>26</v>
      </c>
      <c r="B36" s="4" t="s">
        <v>75</v>
      </c>
      <c r="C36" s="191"/>
      <c r="D36" s="11" t="s">
        <v>76</v>
      </c>
      <c r="E36" s="180"/>
      <c r="F36" s="181">
        <v>400000</v>
      </c>
      <c r="G36" s="25"/>
      <c r="H36" s="25"/>
      <c r="I36" s="148"/>
      <c r="J36" s="149"/>
      <c r="K36" s="207"/>
      <c r="L36" s="25"/>
      <c r="M36" s="121"/>
      <c r="N36" s="343"/>
    </row>
    <row r="37" spans="1:14" ht="67.5">
      <c r="A37" s="192">
        <v>27</v>
      </c>
      <c r="B37" s="170" t="s">
        <v>77</v>
      </c>
      <c r="C37" s="193"/>
      <c r="D37" s="12" t="s">
        <v>78</v>
      </c>
      <c r="E37" s="194">
        <v>28</v>
      </c>
      <c r="F37" s="195">
        <v>140</v>
      </c>
      <c r="G37" s="154"/>
      <c r="H37" s="25"/>
      <c r="I37" s="148"/>
      <c r="J37" s="149"/>
      <c r="K37" s="167"/>
      <c r="L37" s="25"/>
      <c r="M37" s="208"/>
      <c r="N37" s="208"/>
    </row>
    <row r="38" spans="1:14" ht="112.5">
      <c r="A38" s="192">
        <v>28</v>
      </c>
      <c r="B38" s="196" t="s">
        <v>79</v>
      </c>
      <c r="C38" s="4"/>
      <c r="D38" s="13" t="s">
        <v>80</v>
      </c>
      <c r="E38" s="180"/>
      <c r="F38" s="181">
        <v>945000</v>
      </c>
      <c r="G38" s="25"/>
      <c r="H38" s="25"/>
      <c r="I38" s="148"/>
      <c r="J38" s="149"/>
      <c r="K38" s="154"/>
      <c r="L38" s="25"/>
      <c r="M38" s="150"/>
      <c r="N38" s="338"/>
    </row>
    <row r="39" spans="1:14" ht="78.75">
      <c r="A39" s="192">
        <v>29</v>
      </c>
      <c r="B39" s="196" t="s">
        <v>81</v>
      </c>
      <c r="C39" s="7"/>
      <c r="D39" s="14" t="s">
        <v>82</v>
      </c>
      <c r="E39" s="158">
        <v>1</v>
      </c>
      <c r="F39" s="158">
        <v>500</v>
      </c>
      <c r="G39" s="25"/>
      <c r="H39" s="25"/>
      <c r="I39" s="148"/>
      <c r="J39" s="149"/>
      <c r="K39" s="159"/>
      <c r="L39" s="25"/>
      <c r="M39" s="121"/>
      <c r="N39" s="343"/>
    </row>
    <row r="40" spans="1:14" ht="23.25">
      <c r="A40" s="192">
        <v>30</v>
      </c>
      <c r="B40" s="196" t="s">
        <v>83</v>
      </c>
      <c r="C40" s="197"/>
      <c r="D40" s="14" t="s">
        <v>84</v>
      </c>
      <c r="E40" s="198">
        <v>112</v>
      </c>
      <c r="F40" s="169">
        <v>100</v>
      </c>
      <c r="G40" s="25"/>
      <c r="H40" s="25"/>
      <c r="I40" s="148"/>
      <c r="J40" s="149"/>
      <c r="K40" s="25"/>
      <c r="L40" s="25"/>
      <c r="M40" s="215"/>
      <c r="N40" s="215"/>
    </row>
    <row r="41" spans="1:14" ht="33.75">
      <c r="A41" s="192">
        <v>31</v>
      </c>
      <c r="B41" s="196" t="s">
        <v>85</v>
      </c>
      <c r="C41" s="199"/>
      <c r="D41" s="14" t="s">
        <v>102</v>
      </c>
      <c r="E41" s="157">
        <v>1</v>
      </c>
      <c r="F41" s="158">
        <v>1000</v>
      </c>
      <c r="G41" s="159"/>
      <c r="H41" s="25"/>
      <c r="I41" s="148"/>
      <c r="J41" s="149"/>
      <c r="K41" s="25"/>
      <c r="L41" s="25"/>
      <c r="M41" s="150"/>
      <c r="N41" s="150"/>
    </row>
    <row r="42" spans="1:14" ht="102">
      <c r="A42" s="192">
        <v>32</v>
      </c>
      <c r="B42" s="196" t="s">
        <v>86</v>
      </c>
      <c r="C42" s="119"/>
      <c r="D42" s="15" t="s">
        <v>103</v>
      </c>
      <c r="E42" s="198"/>
      <c r="F42" s="169">
        <v>6480000</v>
      </c>
      <c r="G42" s="148"/>
      <c r="H42" s="25"/>
      <c r="I42" s="148"/>
      <c r="J42" s="149"/>
      <c r="K42" s="167"/>
      <c r="L42" s="25"/>
      <c r="M42" s="168"/>
      <c r="N42" s="168"/>
    </row>
    <row r="43" spans="1:14" ht="23.25">
      <c r="A43" s="192">
        <v>33</v>
      </c>
      <c r="B43" s="196" t="s">
        <v>87</v>
      </c>
      <c r="C43" s="119"/>
      <c r="D43" s="16" t="s">
        <v>104</v>
      </c>
      <c r="E43" s="198">
        <v>1</v>
      </c>
      <c r="F43" s="169">
        <v>200</v>
      </c>
      <c r="G43" s="148"/>
      <c r="H43" s="25"/>
      <c r="I43" s="148"/>
      <c r="J43" s="149"/>
      <c r="K43" s="167"/>
      <c r="L43" s="25"/>
      <c r="M43" s="168"/>
      <c r="N43" s="168"/>
    </row>
    <row r="44" spans="1:14" ht="22.5">
      <c r="A44" s="192">
        <v>34</v>
      </c>
      <c r="B44" s="200" t="s">
        <v>88</v>
      </c>
      <c r="C44" s="121"/>
      <c r="D44" s="17" t="s">
        <v>105</v>
      </c>
      <c r="E44" s="190">
        <v>10</v>
      </c>
      <c r="F44" s="158">
        <v>100</v>
      </c>
      <c r="G44" s="188"/>
      <c r="H44" s="25"/>
      <c r="I44" s="148"/>
      <c r="J44" s="149"/>
      <c r="K44" s="188"/>
      <c r="L44" s="25"/>
      <c r="M44" s="217"/>
      <c r="N44" s="344"/>
    </row>
    <row r="45" spans="1:14" ht="78.75">
      <c r="A45" s="192">
        <v>35</v>
      </c>
      <c r="B45" s="196" t="s">
        <v>89</v>
      </c>
      <c r="C45" s="119"/>
      <c r="D45" s="12" t="s">
        <v>106</v>
      </c>
      <c r="E45" s="201"/>
      <c r="F45" s="202">
        <v>120000</v>
      </c>
      <c r="G45" s="148"/>
      <c r="H45" s="25"/>
      <c r="I45" s="148"/>
      <c r="J45" s="149"/>
      <c r="K45" s="167"/>
      <c r="L45" s="25"/>
      <c r="M45" s="168"/>
      <c r="N45" s="168"/>
    </row>
    <row r="46" spans="1:14" ht="34.5">
      <c r="A46" s="192">
        <v>35</v>
      </c>
      <c r="B46" s="196" t="s">
        <v>90</v>
      </c>
      <c r="C46" s="119"/>
      <c r="D46" s="12" t="s">
        <v>107</v>
      </c>
      <c r="E46" s="201">
        <v>1</v>
      </c>
      <c r="F46" s="202">
        <v>600</v>
      </c>
      <c r="G46" s="148"/>
      <c r="H46" s="25"/>
      <c r="I46" s="148"/>
      <c r="J46" s="149"/>
      <c r="K46" s="167"/>
      <c r="L46" s="25"/>
      <c r="M46" s="168"/>
      <c r="N46" s="168"/>
    </row>
    <row r="47" spans="1:14" ht="102">
      <c r="A47" s="192">
        <v>36</v>
      </c>
      <c r="B47" s="196" t="s">
        <v>91</v>
      </c>
      <c r="C47" s="119"/>
      <c r="D47" s="18" t="s">
        <v>108</v>
      </c>
      <c r="E47" s="203"/>
      <c r="F47" s="204">
        <v>7200000</v>
      </c>
      <c r="G47" s="148"/>
      <c r="H47" s="25"/>
      <c r="I47" s="148"/>
      <c r="J47" s="149"/>
      <c r="K47" s="167"/>
      <c r="L47" s="25"/>
      <c r="M47" s="168"/>
      <c r="N47" s="168"/>
    </row>
    <row r="48" spans="1:14" ht="23.25">
      <c r="A48" s="192">
        <v>37</v>
      </c>
      <c r="B48" s="196" t="s">
        <v>92</v>
      </c>
      <c r="C48" s="205"/>
      <c r="D48" s="19" t="s">
        <v>109</v>
      </c>
      <c r="E48" s="147">
        <v>1</v>
      </c>
      <c r="F48" s="147">
        <v>300</v>
      </c>
      <c r="G48" s="49"/>
      <c r="H48" s="25"/>
      <c r="I48" s="148"/>
      <c r="J48" s="149"/>
      <c r="K48" s="149"/>
      <c r="L48" s="25"/>
      <c r="M48" s="25"/>
      <c r="N48" s="25"/>
    </row>
    <row r="49" spans="1:14" ht="78.75">
      <c r="A49" s="192">
        <v>38</v>
      </c>
      <c r="B49" s="196" t="s">
        <v>93</v>
      </c>
      <c r="C49" s="6"/>
      <c r="D49" s="12" t="s">
        <v>110</v>
      </c>
      <c r="E49" s="219"/>
      <c r="F49" s="169">
        <v>150000</v>
      </c>
      <c r="G49" s="159"/>
      <c r="H49" s="25"/>
      <c r="I49" s="148"/>
      <c r="J49" s="149"/>
      <c r="K49" s="159"/>
      <c r="L49" s="25"/>
      <c r="M49" s="121"/>
      <c r="N49" s="343"/>
    </row>
    <row r="50" spans="1:14" ht="34.5">
      <c r="A50" s="192">
        <v>39</v>
      </c>
      <c r="B50" s="196" t="s">
        <v>94</v>
      </c>
      <c r="C50" s="220"/>
      <c r="D50" s="20" t="s">
        <v>111</v>
      </c>
      <c r="E50" s="181">
        <v>28</v>
      </c>
      <c r="F50" s="181">
        <v>100</v>
      </c>
      <c r="G50" s="49"/>
      <c r="H50" s="25"/>
      <c r="I50" s="148"/>
      <c r="J50" s="149"/>
      <c r="K50" s="154"/>
      <c r="L50" s="25"/>
      <c r="M50" s="150"/>
      <c r="N50" s="338"/>
    </row>
    <row r="51" spans="1:14" ht="23.25">
      <c r="A51" s="192">
        <v>40</v>
      </c>
      <c r="B51" s="196" t="s">
        <v>95</v>
      </c>
      <c r="C51" s="4"/>
      <c r="D51" s="21" t="s">
        <v>112</v>
      </c>
      <c r="E51" s="221">
        <v>1</v>
      </c>
      <c r="F51" s="222">
        <v>800</v>
      </c>
      <c r="G51" s="25"/>
      <c r="H51" s="25"/>
      <c r="I51" s="148"/>
      <c r="J51" s="149"/>
      <c r="K51" s="167"/>
      <c r="L51" s="25"/>
      <c r="M51" s="168"/>
      <c r="N51" s="168"/>
    </row>
    <row r="52" spans="1:14" ht="78.75">
      <c r="A52" s="192">
        <v>41</v>
      </c>
      <c r="B52" s="196" t="s">
        <v>96</v>
      </c>
      <c r="C52" s="6"/>
      <c r="D52" s="12" t="s">
        <v>113</v>
      </c>
      <c r="E52" s="223"/>
      <c r="F52" s="224">
        <v>350</v>
      </c>
      <c r="G52" s="49"/>
      <c r="H52" s="25"/>
      <c r="I52" s="148"/>
      <c r="J52" s="149"/>
      <c r="K52" s="49"/>
      <c r="L52" s="25"/>
      <c r="M52" s="168"/>
      <c r="N52" s="345"/>
    </row>
    <row r="53" spans="1:14" ht="23.25">
      <c r="A53" s="192">
        <v>42</v>
      </c>
      <c r="B53" s="225" t="s">
        <v>97</v>
      </c>
      <c r="C53" s="189"/>
      <c r="D53" s="22" t="s">
        <v>114</v>
      </c>
      <c r="E53" s="226">
        <v>1</v>
      </c>
      <c r="F53" s="227">
        <v>7800</v>
      </c>
      <c r="G53" s="228"/>
      <c r="H53" s="25"/>
      <c r="I53" s="148"/>
      <c r="J53" s="149"/>
      <c r="K53" s="228"/>
      <c r="L53" s="25"/>
      <c r="M53" s="229"/>
      <c r="N53" s="229"/>
    </row>
    <row r="54" spans="1:14" ht="23.25">
      <c r="A54" s="192">
        <v>43</v>
      </c>
      <c r="B54" s="196" t="s">
        <v>98</v>
      </c>
      <c r="C54" s="230"/>
      <c r="D54" s="23" t="s">
        <v>115</v>
      </c>
      <c r="E54" s="153">
        <v>1</v>
      </c>
      <c r="F54" s="147">
        <v>1500</v>
      </c>
      <c r="G54" s="231"/>
      <c r="H54" s="25"/>
      <c r="I54" s="148"/>
      <c r="J54" s="149"/>
      <c r="K54" s="49"/>
      <c r="L54" s="25"/>
      <c r="M54" s="150"/>
      <c r="N54" s="338"/>
    </row>
    <row r="55" spans="1:14" ht="67.5">
      <c r="A55" s="144">
        <v>44</v>
      </c>
      <c r="B55" s="166" t="s">
        <v>99</v>
      </c>
      <c r="C55" s="230"/>
      <c r="D55" s="11" t="s">
        <v>116</v>
      </c>
      <c r="E55" s="153"/>
      <c r="F55" s="147">
        <v>13320</v>
      </c>
      <c r="G55" s="231"/>
      <c r="H55" s="25"/>
      <c r="I55" s="148"/>
      <c r="J55" s="149"/>
      <c r="K55" s="49"/>
      <c r="L55" s="25"/>
      <c r="M55" s="150"/>
      <c r="N55" s="338"/>
    </row>
    <row r="56" spans="1:14" ht="23.25">
      <c r="A56" s="192">
        <v>45</v>
      </c>
      <c r="B56" s="232" t="s">
        <v>100</v>
      </c>
      <c r="C56" s="233"/>
      <c r="D56" s="24" t="s">
        <v>117</v>
      </c>
      <c r="E56" s="234">
        <v>63</v>
      </c>
      <c r="F56" s="235">
        <v>600</v>
      </c>
      <c r="G56" s="236"/>
      <c r="H56" s="237"/>
      <c r="I56" s="148"/>
      <c r="J56" s="238"/>
      <c r="K56" s="49"/>
      <c r="L56" s="25"/>
      <c r="M56" s="150"/>
      <c r="N56" s="338"/>
    </row>
    <row r="57" spans="1:14" ht="90">
      <c r="A57" s="144">
        <v>46</v>
      </c>
      <c r="B57" s="232" t="s">
        <v>101</v>
      </c>
      <c r="C57" s="239"/>
      <c r="D57" s="11" t="s">
        <v>118</v>
      </c>
      <c r="E57" s="234">
        <v>21</v>
      </c>
      <c r="F57" s="240">
        <v>600</v>
      </c>
      <c r="G57" s="241"/>
      <c r="H57" s="237"/>
      <c r="I57" s="241"/>
      <c r="J57" s="238"/>
      <c r="K57" s="49"/>
      <c r="L57" s="25"/>
      <c r="M57" s="150"/>
      <c r="N57" s="338"/>
    </row>
    <row r="58" spans="1:14" ht="15.75">
      <c r="B58" s="258"/>
      <c r="C58" s="259"/>
      <c r="J58" s="260"/>
      <c r="K58" s="260"/>
      <c r="L58" s="260"/>
    </row>
  </sheetData>
  <mergeCells count="2">
    <mergeCell ref="C6:D6"/>
    <mergeCell ref="C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selection activeCell="D21" sqref="D21"/>
    </sheetView>
  </sheetViews>
  <sheetFormatPr defaultRowHeight="15"/>
  <cols>
    <col min="1" max="1" width="5.42578125" customWidth="1"/>
  </cols>
  <sheetData>
    <row r="1" spans="1:13">
      <c r="A1" s="366"/>
      <c r="B1" s="367" t="s">
        <v>122</v>
      </c>
      <c r="C1" s="366"/>
      <c r="D1" s="366"/>
      <c r="E1" s="366"/>
      <c r="F1" s="366"/>
      <c r="G1" s="367" t="s">
        <v>123</v>
      </c>
      <c r="H1" s="366"/>
      <c r="I1" s="366"/>
      <c r="J1" s="366"/>
      <c r="K1" s="366"/>
      <c r="L1" s="366"/>
      <c r="M1" s="366"/>
    </row>
    <row r="2" spans="1:13">
      <c r="A2" s="366"/>
      <c r="B2" s="366"/>
      <c r="C2" s="431" t="s">
        <v>124</v>
      </c>
      <c r="D2" s="431"/>
      <c r="E2" s="368"/>
      <c r="F2" s="368"/>
      <c r="G2" s="368"/>
      <c r="H2" s="368"/>
      <c r="I2" s="368"/>
      <c r="J2" s="368"/>
      <c r="K2" s="368"/>
      <c r="L2" s="368"/>
      <c r="M2" s="368"/>
    </row>
    <row r="3" spans="1:13">
      <c r="A3" s="366"/>
      <c r="B3" s="366"/>
      <c r="C3" s="432" t="s">
        <v>125</v>
      </c>
      <c r="D3" s="432"/>
      <c r="E3" s="432"/>
      <c r="F3" s="432"/>
      <c r="G3" s="432"/>
      <c r="H3" s="368"/>
      <c r="I3" s="368"/>
      <c r="J3" s="368"/>
      <c r="K3" s="368"/>
      <c r="L3" s="368"/>
      <c r="M3" s="368"/>
    </row>
    <row r="5" spans="1:13" ht="94.5">
      <c r="A5" s="369" t="s">
        <v>0</v>
      </c>
      <c r="B5" s="370" t="s">
        <v>1</v>
      </c>
      <c r="C5" s="371" t="s">
        <v>126</v>
      </c>
      <c r="D5" s="371" t="s">
        <v>2</v>
      </c>
      <c r="E5" s="370" t="s">
        <v>127</v>
      </c>
      <c r="F5" s="372" t="s">
        <v>128</v>
      </c>
      <c r="G5" s="371" t="s">
        <v>129</v>
      </c>
      <c r="H5" s="370" t="s">
        <v>130</v>
      </c>
      <c r="I5" s="371" t="s">
        <v>131</v>
      </c>
      <c r="J5" s="372" t="s">
        <v>132</v>
      </c>
      <c r="K5" s="370" t="s">
        <v>133</v>
      </c>
      <c r="L5" s="372" t="s">
        <v>134</v>
      </c>
      <c r="M5" s="372" t="s">
        <v>135</v>
      </c>
    </row>
    <row r="6" spans="1:13">
      <c r="A6" s="373">
        <v>1</v>
      </c>
      <c r="B6" s="374">
        <v>2</v>
      </c>
      <c r="C6" s="374">
        <v>3</v>
      </c>
      <c r="D6" s="374">
        <v>4</v>
      </c>
      <c r="E6" s="374">
        <v>5</v>
      </c>
      <c r="F6" s="374">
        <v>6</v>
      </c>
      <c r="G6" s="374">
        <v>7</v>
      </c>
      <c r="H6" s="374">
        <v>8</v>
      </c>
      <c r="I6" s="374">
        <v>9</v>
      </c>
      <c r="J6" s="374">
        <v>10</v>
      </c>
      <c r="K6" s="374">
        <v>11</v>
      </c>
      <c r="L6" s="374">
        <v>12</v>
      </c>
      <c r="M6" s="374">
        <v>13</v>
      </c>
    </row>
    <row r="7" spans="1:13" ht="33.75">
      <c r="A7" s="375">
        <v>31</v>
      </c>
      <c r="B7" s="376" t="s">
        <v>85</v>
      </c>
      <c r="C7" s="377" t="s">
        <v>267</v>
      </c>
      <c r="D7" s="378" t="s">
        <v>102</v>
      </c>
      <c r="E7" s="379">
        <v>5</v>
      </c>
      <c r="F7" s="380">
        <v>200</v>
      </c>
      <c r="G7" s="381">
        <v>150</v>
      </c>
      <c r="H7" s="382">
        <v>8</v>
      </c>
      <c r="I7" s="148">
        <f>G7*1.08</f>
        <v>162</v>
      </c>
      <c r="J7" s="383">
        <f>F7*G7</f>
        <v>30000</v>
      </c>
      <c r="K7" s="382">
        <f>J7*0.08</f>
        <v>2400</v>
      </c>
      <c r="L7" s="382">
        <f>J7*1.08</f>
        <v>32400.000000000004</v>
      </c>
      <c r="M7" s="378" t="s">
        <v>268</v>
      </c>
    </row>
    <row r="8" spans="1:13" ht="34.5">
      <c r="A8" s="375">
        <v>37</v>
      </c>
      <c r="B8" s="376" t="s">
        <v>92</v>
      </c>
      <c r="C8" s="205" t="s">
        <v>269</v>
      </c>
      <c r="D8" s="19" t="s">
        <v>109</v>
      </c>
      <c r="E8" s="147">
        <v>1</v>
      </c>
      <c r="F8" s="147">
        <v>300</v>
      </c>
      <c r="G8" s="384">
        <v>435</v>
      </c>
      <c r="H8" s="382">
        <v>8</v>
      </c>
      <c r="I8" s="148">
        <f>G8*1.08</f>
        <v>469.8</v>
      </c>
      <c r="J8" s="383">
        <f>G8*F8</f>
        <v>130500</v>
      </c>
      <c r="K8" s="383">
        <f>J8*0.08</f>
        <v>10440</v>
      </c>
      <c r="L8" s="382">
        <f>J8*1.08</f>
        <v>140940</v>
      </c>
      <c r="M8" s="19" t="s">
        <v>270</v>
      </c>
    </row>
  </sheetData>
  <mergeCells count="2">
    <mergeCell ref="C2:D2"/>
    <mergeCell ref="C3:G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3"/>
  <sheetViews>
    <sheetView workbookViewId="0">
      <selection activeCell="I18" sqref="I18"/>
    </sheetView>
  </sheetViews>
  <sheetFormatPr defaultRowHeight="15"/>
  <cols>
    <col min="1" max="1" width="5.42578125" customWidth="1"/>
    <col min="12" max="12" width="11.140625" customWidth="1"/>
  </cols>
  <sheetData>
    <row r="5" spans="1:13">
      <c r="B5" s="136" t="s">
        <v>122</v>
      </c>
      <c r="G5" s="136" t="s">
        <v>123</v>
      </c>
    </row>
    <row r="6" spans="1:13">
      <c r="C6" s="433" t="s">
        <v>124</v>
      </c>
      <c r="D6" s="433"/>
      <c r="E6" s="137"/>
      <c r="F6" s="137"/>
      <c r="G6" s="137"/>
      <c r="H6" s="137"/>
      <c r="I6" s="137"/>
      <c r="J6" s="137"/>
      <c r="K6" s="137"/>
      <c r="L6" s="137"/>
      <c r="M6" s="137"/>
    </row>
    <row r="7" spans="1:13">
      <c r="C7" s="434" t="s">
        <v>125</v>
      </c>
      <c r="D7" s="434"/>
      <c r="E7" s="434"/>
      <c r="F7" s="434"/>
      <c r="G7" s="434"/>
      <c r="H7" s="137"/>
      <c r="I7" s="137"/>
      <c r="J7" s="137"/>
      <c r="K7" s="137"/>
      <c r="L7" s="137"/>
      <c r="M7" s="137"/>
    </row>
    <row r="9" spans="1:13" ht="94.5">
      <c r="A9" s="138" t="s">
        <v>0</v>
      </c>
      <c r="B9" s="139" t="s">
        <v>1</v>
      </c>
      <c r="C9" s="140" t="s">
        <v>126</v>
      </c>
      <c r="D9" s="140" t="s">
        <v>2</v>
      </c>
      <c r="E9" s="139" t="s">
        <v>127</v>
      </c>
      <c r="F9" s="141" t="s">
        <v>128</v>
      </c>
      <c r="G9" s="140" t="s">
        <v>129</v>
      </c>
      <c r="H9" s="139" t="s">
        <v>130</v>
      </c>
      <c r="I9" s="140" t="s">
        <v>131</v>
      </c>
      <c r="J9" s="141" t="s">
        <v>132</v>
      </c>
      <c r="K9" s="139" t="s">
        <v>133</v>
      </c>
      <c r="L9" s="141" t="s">
        <v>134</v>
      </c>
      <c r="M9" s="141" t="s">
        <v>135</v>
      </c>
    </row>
    <row r="10" spans="1:13">
      <c r="A10" s="142">
        <v>1</v>
      </c>
      <c r="B10" s="143">
        <v>2</v>
      </c>
      <c r="C10" s="143">
        <v>3</v>
      </c>
      <c r="D10" s="143">
        <v>4</v>
      </c>
      <c r="E10" s="143">
        <v>5</v>
      </c>
      <c r="F10" s="143">
        <v>6</v>
      </c>
      <c r="G10" s="143">
        <v>7</v>
      </c>
      <c r="H10" s="143">
        <v>8</v>
      </c>
      <c r="I10" s="143">
        <v>9</v>
      </c>
      <c r="J10" s="143">
        <v>10</v>
      </c>
      <c r="K10" s="143">
        <v>11</v>
      </c>
      <c r="L10" s="143">
        <v>12</v>
      </c>
      <c r="M10" s="143">
        <v>13</v>
      </c>
    </row>
    <row r="11" spans="1:13" ht="90.75">
      <c r="A11" s="144">
        <v>2</v>
      </c>
      <c r="B11" s="151" t="s">
        <v>27</v>
      </c>
      <c r="C11" s="359" t="s">
        <v>262</v>
      </c>
      <c r="D11" s="151" t="s">
        <v>28</v>
      </c>
      <c r="E11" s="153">
        <v>1</v>
      </c>
      <c r="F11" s="147">
        <v>3000</v>
      </c>
      <c r="G11" s="360">
        <v>1.7</v>
      </c>
      <c r="H11" s="211">
        <v>0.08</v>
      </c>
      <c r="I11" s="361">
        <f>G11*1.08</f>
        <v>1.8360000000000001</v>
      </c>
      <c r="J11" s="362">
        <f>F11*G11</f>
        <v>5100</v>
      </c>
      <c r="K11" s="362">
        <f>J11*0.08</f>
        <v>408</v>
      </c>
      <c r="L11" s="363">
        <f>J11*1.08</f>
        <v>5508</v>
      </c>
      <c r="M11" s="294" t="s">
        <v>263</v>
      </c>
    </row>
    <row r="12" spans="1:13" ht="90.75">
      <c r="A12" s="144">
        <v>20</v>
      </c>
      <c r="B12" s="8" t="s">
        <v>63</v>
      </c>
      <c r="C12" s="364" t="s">
        <v>264</v>
      </c>
      <c r="D12" s="9" t="s">
        <v>64</v>
      </c>
      <c r="E12" s="185">
        <v>1</v>
      </c>
      <c r="F12" s="186">
        <v>5000</v>
      </c>
      <c r="G12" s="365">
        <v>1.98</v>
      </c>
      <c r="H12" s="211">
        <v>0.08</v>
      </c>
      <c r="I12" s="361">
        <f>G12*1.08</f>
        <v>2.1384000000000003</v>
      </c>
      <c r="J12" s="362">
        <f>F12*G12</f>
        <v>9900</v>
      </c>
      <c r="K12" s="362">
        <f>J12*0.08</f>
        <v>792</v>
      </c>
      <c r="L12" s="363">
        <f>J12*1.08</f>
        <v>10692</v>
      </c>
      <c r="M12" s="215" t="s">
        <v>265</v>
      </c>
    </row>
    <row r="13" spans="1:13" ht="15.75">
      <c r="B13" s="435" t="s">
        <v>266</v>
      </c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</row>
  </sheetData>
  <mergeCells count="3">
    <mergeCell ref="C6:D6"/>
    <mergeCell ref="C7:G7"/>
    <mergeCell ref="B13:M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1"/>
  <sheetViews>
    <sheetView workbookViewId="0">
      <selection activeCell="E23" sqref="E23"/>
    </sheetView>
  </sheetViews>
  <sheetFormatPr defaultRowHeight="15"/>
  <cols>
    <col min="1" max="1" width="4.85546875" customWidth="1"/>
    <col min="7" max="7" width="11.42578125" customWidth="1"/>
    <col min="9" max="9" width="12.42578125" customWidth="1"/>
  </cols>
  <sheetData>
    <row r="5" spans="1:13">
      <c r="B5" s="136" t="s">
        <v>122</v>
      </c>
      <c r="G5" s="136" t="s">
        <v>123</v>
      </c>
    </row>
    <row r="6" spans="1:13">
      <c r="C6" s="433" t="s">
        <v>124</v>
      </c>
      <c r="D6" s="433"/>
      <c r="E6" s="137"/>
      <c r="F6" s="137"/>
      <c r="G6" s="137"/>
      <c r="H6" s="137"/>
      <c r="I6" s="137"/>
      <c r="J6" s="137"/>
      <c r="K6" s="137"/>
      <c r="L6" s="137"/>
      <c r="M6" s="137"/>
    </row>
    <row r="7" spans="1:13">
      <c r="C7" s="434" t="s">
        <v>125</v>
      </c>
      <c r="D7" s="434"/>
      <c r="E7" s="434"/>
      <c r="F7" s="434"/>
      <c r="G7" s="434"/>
      <c r="H7" s="137"/>
      <c r="I7" s="137"/>
      <c r="J7" s="137"/>
      <c r="K7" s="137"/>
      <c r="L7" s="137"/>
      <c r="M7" s="137"/>
    </row>
    <row r="9" spans="1:13" ht="94.5">
      <c r="A9" s="138" t="s">
        <v>0</v>
      </c>
      <c r="B9" s="139" t="s">
        <v>1</v>
      </c>
      <c r="C9" s="140" t="s">
        <v>126</v>
      </c>
      <c r="D9" s="140" t="s">
        <v>2</v>
      </c>
      <c r="E9" s="139" t="s">
        <v>127</v>
      </c>
      <c r="F9" s="141" t="s">
        <v>128</v>
      </c>
      <c r="G9" s="140" t="s">
        <v>129</v>
      </c>
      <c r="H9" s="139" t="s">
        <v>130</v>
      </c>
      <c r="I9" s="140" t="s">
        <v>131</v>
      </c>
      <c r="J9" s="141" t="s">
        <v>132</v>
      </c>
      <c r="K9" s="139" t="s">
        <v>133</v>
      </c>
      <c r="L9" s="141" t="s">
        <v>134</v>
      </c>
      <c r="M9" s="141" t="s">
        <v>135</v>
      </c>
    </row>
    <row r="10" spans="1:13">
      <c r="A10" s="142">
        <v>1</v>
      </c>
      <c r="B10" s="143">
        <v>2</v>
      </c>
      <c r="C10" s="143">
        <v>3</v>
      </c>
      <c r="D10" s="143">
        <v>4</v>
      </c>
      <c r="E10" s="143">
        <v>5</v>
      </c>
      <c r="F10" s="143">
        <v>6</v>
      </c>
      <c r="G10" s="143">
        <v>7</v>
      </c>
      <c r="H10" s="143">
        <v>8</v>
      </c>
      <c r="I10" s="143">
        <v>9</v>
      </c>
      <c r="J10" s="143">
        <v>10</v>
      </c>
      <c r="K10" s="143">
        <v>11</v>
      </c>
      <c r="L10" s="143">
        <v>12</v>
      </c>
      <c r="M10" s="143">
        <v>13</v>
      </c>
    </row>
    <row r="11" spans="1:13" ht="79.5">
      <c r="A11" s="192">
        <v>44</v>
      </c>
      <c r="B11" s="283" t="s">
        <v>99</v>
      </c>
      <c r="C11" s="299" t="s">
        <v>185</v>
      </c>
      <c r="D11" s="300" t="s">
        <v>116</v>
      </c>
      <c r="E11" s="301"/>
      <c r="F11" s="269">
        <v>13320</v>
      </c>
      <c r="G11" s="302">
        <v>21.9358333333</v>
      </c>
      <c r="H11" s="278">
        <v>0.08</v>
      </c>
      <c r="I11" s="303">
        <v>23.6907</v>
      </c>
      <c r="J11" s="304">
        <v>292185.3</v>
      </c>
      <c r="K11" s="305">
        <v>23374.82</v>
      </c>
      <c r="L11" s="306">
        <v>315560.12</v>
      </c>
      <c r="M11" s="283" t="s">
        <v>185</v>
      </c>
    </row>
  </sheetData>
  <mergeCells count="2">
    <mergeCell ref="C6:D6"/>
    <mergeCell ref="C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49"/>
  <sheetViews>
    <sheetView topLeftCell="A40" workbookViewId="0">
      <selection activeCell="Q47" sqref="Q47"/>
    </sheetView>
  </sheetViews>
  <sheetFormatPr defaultRowHeight="15"/>
  <cols>
    <col min="1" max="1" width="4.85546875" customWidth="1"/>
    <col min="2" max="2" width="14.42578125" customWidth="1"/>
    <col min="3" max="3" width="11" customWidth="1"/>
    <col min="4" max="4" width="12.140625" customWidth="1"/>
    <col min="13" max="13" width="13.7109375" customWidth="1"/>
  </cols>
  <sheetData>
    <row r="5" spans="1:13">
      <c r="B5" s="136" t="s">
        <v>122</v>
      </c>
      <c r="G5" s="136" t="s">
        <v>123</v>
      </c>
    </row>
    <row r="6" spans="1:13">
      <c r="C6" s="433" t="s">
        <v>124</v>
      </c>
      <c r="D6" s="433"/>
      <c r="E6" s="137"/>
      <c r="F6" s="137"/>
      <c r="G6" s="137"/>
      <c r="H6" s="137"/>
      <c r="I6" s="137"/>
      <c r="J6" s="137"/>
      <c r="K6" s="137"/>
      <c r="L6" s="137"/>
      <c r="M6" s="137"/>
    </row>
    <row r="7" spans="1:13">
      <c r="C7" s="434" t="s">
        <v>125</v>
      </c>
      <c r="D7" s="434"/>
      <c r="E7" s="434"/>
      <c r="F7" s="434"/>
      <c r="G7" s="434"/>
      <c r="H7" s="137"/>
      <c r="I7" s="137"/>
      <c r="J7" s="137"/>
      <c r="K7" s="137"/>
      <c r="L7" s="137"/>
      <c r="M7" s="137"/>
    </row>
    <row r="9" spans="1:13" ht="63">
      <c r="A9" s="138" t="s">
        <v>0</v>
      </c>
      <c r="B9" s="139" t="s">
        <v>1</v>
      </c>
      <c r="C9" s="140" t="s">
        <v>126</v>
      </c>
      <c r="D9" s="140" t="s">
        <v>2</v>
      </c>
      <c r="E9" s="139" t="s">
        <v>127</v>
      </c>
      <c r="F9" s="141" t="s">
        <v>128</v>
      </c>
      <c r="G9" s="140" t="s">
        <v>129</v>
      </c>
      <c r="H9" s="139" t="s">
        <v>130</v>
      </c>
      <c r="I9" s="140" t="s">
        <v>131</v>
      </c>
      <c r="J9" s="141" t="s">
        <v>132</v>
      </c>
      <c r="K9" s="139" t="s">
        <v>133</v>
      </c>
      <c r="L9" s="141" t="s">
        <v>134</v>
      </c>
      <c r="M9" s="141" t="s">
        <v>135</v>
      </c>
    </row>
    <row r="10" spans="1:13">
      <c r="A10" s="142">
        <v>1</v>
      </c>
      <c r="B10" s="143">
        <v>2</v>
      </c>
      <c r="C10" s="143">
        <v>3</v>
      </c>
      <c r="D10" s="143">
        <v>4</v>
      </c>
      <c r="E10" s="143">
        <v>5</v>
      </c>
      <c r="F10" s="143">
        <v>6</v>
      </c>
      <c r="G10" s="143">
        <v>7</v>
      </c>
      <c r="H10" s="143">
        <v>8</v>
      </c>
      <c r="I10" s="143">
        <v>9</v>
      </c>
      <c r="J10" s="143">
        <v>10</v>
      </c>
      <c r="K10" s="143">
        <v>11</v>
      </c>
      <c r="L10" s="143">
        <v>12</v>
      </c>
      <c r="M10" s="143">
        <v>13</v>
      </c>
    </row>
    <row r="11" spans="1:13">
      <c r="A11" s="144">
        <v>1</v>
      </c>
      <c r="B11" s="145" t="s">
        <v>25</v>
      </c>
      <c r="C11" s="146"/>
      <c r="D11" s="145" t="s">
        <v>26</v>
      </c>
      <c r="E11" s="147">
        <v>10</v>
      </c>
      <c r="F11" s="147">
        <v>500</v>
      </c>
      <c r="G11" s="148"/>
      <c r="H11" s="25"/>
      <c r="I11" s="148"/>
      <c r="J11" s="149"/>
      <c r="K11" s="149"/>
      <c r="L11" s="25"/>
      <c r="M11" s="150"/>
    </row>
    <row r="12" spans="1:13" ht="67.5">
      <c r="A12" s="144">
        <v>2</v>
      </c>
      <c r="B12" s="151" t="s">
        <v>27</v>
      </c>
      <c r="C12" s="152"/>
      <c r="D12" s="151" t="s">
        <v>28</v>
      </c>
      <c r="E12" s="153">
        <v>1</v>
      </c>
      <c r="F12" s="147">
        <v>3000</v>
      </c>
      <c r="G12" s="154"/>
      <c r="H12" s="25"/>
      <c r="I12" s="148"/>
      <c r="J12" s="149"/>
      <c r="K12" s="149"/>
      <c r="L12" s="25"/>
      <c r="M12" s="150"/>
    </row>
    <row r="13" spans="1:13" ht="45">
      <c r="A13" s="144">
        <v>3</v>
      </c>
      <c r="B13" s="155" t="s">
        <v>29</v>
      </c>
      <c r="C13" s="156"/>
      <c r="D13" s="155" t="s">
        <v>30</v>
      </c>
      <c r="E13" s="157">
        <v>5</v>
      </c>
      <c r="F13" s="158">
        <v>200</v>
      </c>
      <c r="G13" s="159"/>
      <c r="H13" s="25"/>
      <c r="I13" s="148"/>
      <c r="J13" s="149"/>
      <c r="K13" s="25"/>
      <c r="L13" s="25"/>
      <c r="M13" s="150"/>
    </row>
    <row r="14" spans="1:13" ht="45.75">
      <c r="A14" s="144">
        <v>4</v>
      </c>
      <c r="B14" s="160" t="s">
        <v>31</v>
      </c>
      <c r="C14" s="161"/>
      <c r="D14" s="155" t="s">
        <v>32</v>
      </c>
      <c r="E14" s="157">
        <v>5</v>
      </c>
      <c r="F14" s="158">
        <v>500</v>
      </c>
      <c r="G14" s="159"/>
      <c r="H14" s="25"/>
      <c r="I14" s="148"/>
      <c r="J14" s="149"/>
      <c r="K14" s="25"/>
      <c r="L14" s="25"/>
      <c r="M14" s="150"/>
    </row>
    <row r="15" spans="1:13" ht="34.5">
      <c r="A15" s="144">
        <v>5</v>
      </c>
      <c r="B15" s="162" t="s">
        <v>33</v>
      </c>
      <c r="C15" s="163"/>
      <c r="D15" s="164" t="s">
        <v>34</v>
      </c>
      <c r="E15" s="165">
        <v>5</v>
      </c>
      <c r="F15" s="165">
        <v>500</v>
      </c>
      <c r="G15" s="148"/>
      <c r="H15" s="25"/>
      <c r="I15" s="148"/>
      <c r="J15" s="149"/>
      <c r="K15" s="149"/>
      <c r="L15" s="25"/>
      <c r="M15" s="150"/>
    </row>
    <row r="16" spans="1:13">
      <c r="A16" s="144">
        <v>6</v>
      </c>
      <c r="B16" s="146" t="s">
        <v>35</v>
      </c>
      <c r="C16" s="166"/>
      <c r="D16" s="146" t="s">
        <v>36</v>
      </c>
      <c r="E16" s="147">
        <v>1</v>
      </c>
      <c r="F16" s="147">
        <v>600</v>
      </c>
      <c r="G16" s="148"/>
      <c r="H16" s="25"/>
      <c r="I16" s="148"/>
      <c r="J16" s="149"/>
      <c r="K16" s="167"/>
      <c r="L16" s="25"/>
      <c r="M16" s="168"/>
    </row>
    <row r="17" spans="1:13" ht="23.25">
      <c r="A17" s="144">
        <v>7</v>
      </c>
      <c r="B17" s="166" t="s">
        <v>37</v>
      </c>
      <c r="C17" s="166"/>
      <c r="D17" s="166" t="s">
        <v>38</v>
      </c>
      <c r="E17" s="169">
        <v>20</v>
      </c>
      <c r="F17" s="169">
        <v>150</v>
      </c>
      <c r="G17" s="148"/>
      <c r="H17" s="25"/>
      <c r="I17" s="148"/>
      <c r="J17" s="149"/>
      <c r="K17" s="167"/>
      <c r="L17" s="25"/>
      <c r="M17" s="168"/>
    </row>
    <row r="18" spans="1:13" ht="22.5">
      <c r="A18" s="144">
        <v>8</v>
      </c>
      <c r="B18" s="155" t="s">
        <v>39</v>
      </c>
      <c r="C18" s="146"/>
      <c r="D18" s="155" t="s">
        <v>40</v>
      </c>
      <c r="E18" s="157">
        <v>30</v>
      </c>
      <c r="F18" s="158">
        <v>300</v>
      </c>
      <c r="G18" s="159"/>
      <c r="H18" s="25"/>
      <c r="I18" s="148"/>
      <c r="J18" s="149"/>
      <c r="K18" s="25"/>
      <c r="L18" s="25"/>
      <c r="M18" s="150"/>
    </row>
    <row r="19" spans="1:13" ht="67.5">
      <c r="A19" s="144">
        <v>9</v>
      </c>
      <c r="B19" s="170" t="s">
        <v>41</v>
      </c>
      <c r="C19" s="170"/>
      <c r="D19" s="171" t="s">
        <v>42</v>
      </c>
      <c r="E19" s="172">
        <v>1</v>
      </c>
      <c r="F19" s="173">
        <v>30</v>
      </c>
      <c r="G19" s="49"/>
      <c r="H19" s="25"/>
      <c r="I19" s="148"/>
      <c r="J19" s="149"/>
      <c r="K19" s="25"/>
      <c r="L19" s="25"/>
      <c r="M19" s="150"/>
    </row>
    <row r="20" spans="1:13" ht="34.5">
      <c r="A20" s="144">
        <v>10</v>
      </c>
      <c r="B20" s="146" t="s">
        <v>43</v>
      </c>
      <c r="C20" s="166"/>
      <c r="D20" s="146" t="s">
        <v>44</v>
      </c>
      <c r="E20" s="147">
        <v>1</v>
      </c>
      <c r="F20" s="147">
        <v>20</v>
      </c>
      <c r="G20" s="148"/>
      <c r="H20" s="25"/>
      <c r="I20" s="148"/>
      <c r="J20" s="149"/>
      <c r="K20" s="167"/>
      <c r="L20" s="25"/>
      <c r="M20" s="168"/>
    </row>
    <row r="21" spans="1:13">
      <c r="A21" s="144">
        <v>11</v>
      </c>
      <c r="B21" s="174" t="s">
        <v>45</v>
      </c>
      <c r="C21" s="174"/>
      <c r="D21" s="174" t="s">
        <v>46</v>
      </c>
      <c r="E21" s="175">
        <v>1</v>
      </c>
      <c r="F21" s="175">
        <v>50</v>
      </c>
      <c r="G21" s="49"/>
      <c r="H21" s="25"/>
      <c r="I21" s="148"/>
      <c r="J21" s="149"/>
      <c r="K21" s="25"/>
      <c r="L21" s="25"/>
      <c r="M21" s="150"/>
    </row>
    <row r="22" spans="1:13" ht="303.75">
      <c r="A22" s="144">
        <v>12</v>
      </c>
      <c r="B22" s="176" t="s">
        <v>47</v>
      </c>
      <c r="C22" s="177"/>
      <c r="D22" s="2" t="s">
        <v>48</v>
      </c>
      <c r="E22" s="178">
        <v>1</v>
      </c>
      <c r="F22" s="165">
        <v>2400</v>
      </c>
      <c r="G22" s="49"/>
      <c r="H22" s="25"/>
      <c r="I22" s="148"/>
      <c r="J22" s="149"/>
      <c r="K22" s="149"/>
      <c r="L22" s="25"/>
      <c r="M22" s="150"/>
    </row>
    <row r="23" spans="1:13" ht="23.25">
      <c r="A23" s="144">
        <v>13</v>
      </c>
      <c r="B23" s="3" t="s">
        <v>49</v>
      </c>
      <c r="C23" s="119"/>
      <c r="D23" s="3" t="s">
        <v>50</v>
      </c>
      <c r="E23" s="165">
        <v>10</v>
      </c>
      <c r="F23" s="165">
        <v>150</v>
      </c>
      <c r="G23" s="148"/>
      <c r="H23" s="25"/>
      <c r="I23" s="148"/>
      <c r="J23" s="149"/>
      <c r="K23" s="167"/>
      <c r="L23" s="25"/>
      <c r="M23" s="168"/>
    </row>
    <row r="24" spans="1:13" ht="22.5">
      <c r="A24" s="144">
        <v>14</v>
      </c>
      <c r="B24" s="179" t="s">
        <v>51</v>
      </c>
      <c r="C24" s="119"/>
      <c r="D24" s="4" t="s">
        <v>52</v>
      </c>
      <c r="E24" s="180">
        <v>5</v>
      </c>
      <c r="F24" s="181">
        <v>50</v>
      </c>
      <c r="G24" s="148"/>
      <c r="H24" s="25"/>
      <c r="I24" s="148"/>
      <c r="J24" s="149"/>
      <c r="K24" s="167"/>
      <c r="L24" s="25"/>
      <c r="M24" s="168"/>
    </row>
    <row r="25" spans="1:13" ht="23.25">
      <c r="A25" s="144">
        <v>15</v>
      </c>
      <c r="B25" s="5" t="s">
        <v>53</v>
      </c>
      <c r="C25" s="10"/>
      <c r="D25" s="5" t="s">
        <v>54</v>
      </c>
      <c r="E25" s="147">
        <v>10</v>
      </c>
      <c r="F25" s="147">
        <v>150</v>
      </c>
      <c r="G25" s="148"/>
      <c r="H25" s="25"/>
      <c r="I25" s="148"/>
      <c r="J25" s="149"/>
      <c r="K25" s="149"/>
      <c r="L25" s="25"/>
      <c r="M25" s="150"/>
    </row>
    <row r="26" spans="1:13" ht="22.5">
      <c r="A26" s="144">
        <v>16</v>
      </c>
      <c r="B26" s="6" t="s">
        <v>55</v>
      </c>
      <c r="C26" s="6" t="s">
        <v>136</v>
      </c>
      <c r="D26" s="6" t="s">
        <v>56</v>
      </c>
      <c r="E26" s="157">
        <v>10</v>
      </c>
      <c r="F26" s="158">
        <v>300</v>
      </c>
      <c r="G26" s="182">
        <v>11.21</v>
      </c>
      <c r="H26" s="183">
        <v>0.08</v>
      </c>
      <c r="I26" s="148">
        <f>ROUND(G26*1.08,2)</f>
        <v>12.11</v>
      </c>
      <c r="J26" s="149">
        <f>ROUND(F26*G26,2)</f>
        <v>3363</v>
      </c>
      <c r="K26" s="182">
        <f>ROUND(J26*8%,2)</f>
        <v>269.04000000000002</v>
      </c>
      <c r="L26" s="25">
        <f>ROUND(J26+K26,2)</f>
        <v>3632.04</v>
      </c>
      <c r="M26" s="6" t="s">
        <v>137</v>
      </c>
    </row>
    <row r="27" spans="1:13" ht="34.5">
      <c r="A27" s="144">
        <v>17</v>
      </c>
      <c r="B27" s="160" t="s">
        <v>57</v>
      </c>
      <c r="C27" s="7"/>
      <c r="D27" s="7" t="s">
        <v>58</v>
      </c>
      <c r="E27" s="158">
        <v>20</v>
      </c>
      <c r="F27" s="158">
        <v>300</v>
      </c>
      <c r="G27" s="182"/>
      <c r="H27" s="25"/>
      <c r="I27" s="148"/>
      <c r="J27" s="149"/>
      <c r="K27" s="182"/>
      <c r="L27" s="25"/>
      <c r="M27" s="7" t="s">
        <v>58</v>
      </c>
    </row>
    <row r="28" spans="1:13" ht="34.5">
      <c r="A28" s="144">
        <v>18</v>
      </c>
      <c r="B28" s="5" t="s">
        <v>59</v>
      </c>
      <c r="C28" s="184"/>
      <c r="D28" s="5" t="s">
        <v>60</v>
      </c>
      <c r="E28" s="147">
        <v>10</v>
      </c>
      <c r="F28" s="147">
        <v>400</v>
      </c>
      <c r="G28" s="148"/>
      <c r="H28" s="25"/>
      <c r="I28" s="148"/>
      <c r="J28" s="149"/>
      <c r="K28" s="149"/>
      <c r="L28" s="25"/>
      <c r="M28" s="5" t="s">
        <v>60</v>
      </c>
    </row>
    <row r="29" spans="1:13" ht="22.5">
      <c r="A29" s="144">
        <v>19</v>
      </c>
      <c r="B29" s="155" t="s">
        <v>61</v>
      </c>
      <c r="C29" s="10"/>
      <c r="D29" s="6" t="s">
        <v>62</v>
      </c>
      <c r="E29" s="157">
        <v>5</v>
      </c>
      <c r="F29" s="158">
        <v>300</v>
      </c>
      <c r="G29" s="159"/>
      <c r="H29" s="25"/>
      <c r="I29" s="148"/>
      <c r="J29" s="149"/>
      <c r="K29" s="25"/>
      <c r="L29" s="25"/>
      <c r="M29" s="6" t="s">
        <v>62</v>
      </c>
    </row>
    <row r="30" spans="1:13" ht="68.25">
      <c r="A30" s="144">
        <v>20</v>
      </c>
      <c r="B30" s="8" t="s">
        <v>63</v>
      </c>
      <c r="C30" s="9"/>
      <c r="D30" s="9" t="s">
        <v>64</v>
      </c>
      <c r="E30" s="185">
        <v>1</v>
      </c>
      <c r="F30" s="186">
        <v>5000</v>
      </c>
      <c r="G30" s="49"/>
      <c r="H30" s="25"/>
      <c r="I30" s="148"/>
      <c r="J30" s="149"/>
      <c r="K30" s="154"/>
      <c r="L30" s="25"/>
      <c r="M30" s="9" t="s">
        <v>64</v>
      </c>
    </row>
    <row r="31" spans="1:13" ht="23.25">
      <c r="A31" s="144">
        <v>21</v>
      </c>
      <c r="B31" s="10" t="s">
        <v>65</v>
      </c>
      <c r="C31" s="119"/>
      <c r="D31" s="10" t="s">
        <v>66</v>
      </c>
      <c r="E31" s="147">
        <v>5</v>
      </c>
      <c r="F31" s="147">
        <v>1500</v>
      </c>
      <c r="G31" s="148"/>
      <c r="H31" s="25"/>
      <c r="I31" s="148"/>
      <c r="J31" s="149"/>
      <c r="K31" s="167"/>
      <c r="L31" s="25"/>
      <c r="M31" s="10" t="s">
        <v>66</v>
      </c>
    </row>
    <row r="32" spans="1:13" ht="34.5">
      <c r="A32" s="144">
        <v>22</v>
      </c>
      <c r="B32" s="10" t="s">
        <v>67</v>
      </c>
      <c r="C32" s="119"/>
      <c r="D32" s="10" t="s">
        <v>68</v>
      </c>
      <c r="E32" s="147">
        <v>100</v>
      </c>
      <c r="F32" s="147">
        <v>200</v>
      </c>
      <c r="G32" s="148"/>
      <c r="H32" s="25"/>
      <c r="I32" s="148"/>
      <c r="J32" s="149"/>
      <c r="K32" s="167"/>
      <c r="L32" s="25"/>
      <c r="M32" s="10" t="s">
        <v>68</v>
      </c>
    </row>
    <row r="33" spans="1:13" ht="22.5">
      <c r="A33" s="144">
        <v>23</v>
      </c>
      <c r="B33" s="150" t="s">
        <v>69</v>
      </c>
      <c r="C33" s="120"/>
      <c r="D33" s="6" t="s">
        <v>70</v>
      </c>
      <c r="E33" s="175">
        <v>56</v>
      </c>
      <c r="F33" s="175">
        <v>100</v>
      </c>
      <c r="G33" s="49"/>
      <c r="H33" s="25"/>
      <c r="I33" s="148"/>
      <c r="J33" s="149"/>
      <c r="K33" s="25"/>
      <c r="L33" s="25"/>
      <c r="M33" s="6" t="s">
        <v>70</v>
      </c>
    </row>
    <row r="34" spans="1:13" ht="123.75">
      <c r="A34" s="144">
        <v>24</v>
      </c>
      <c r="B34" s="187" t="s">
        <v>71</v>
      </c>
      <c r="C34" s="7"/>
      <c r="D34" s="6" t="s">
        <v>72</v>
      </c>
      <c r="E34" s="157">
        <v>1</v>
      </c>
      <c r="F34" s="158">
        <v>20</v>
      </c>
      <c r="G34" s="188"/>
      <c r="H34" s="25"/>
      <c r="I34" s="148"/>
      <c r="J34" s="149"/>
      <c r="K34" s="188"/>
      <c r="L34" s="25"/>
      <c r="M34" s="6" t="s">
        <v>72</v>
      </c>
    </row>
    <row r="35" spans="1:13" ht="22.5">
      <c r="A35" s="144">
        <v>25</v>
      </c>
      <c r="B35" s="155" t="s">
        <v>73</v>
      </c>
      <c r="C35" s="189" t="s">
        <v>138</v>
      </c>
      <c r="D35" s="6" t="s">
        <v>74</v>
      </c>
      <c r="E35" s="190">
        <v>1</v>
      </c>
      <c r="F35" s="158">
        <v>1600</v>
      </c>
      <c r="G35" s="159">
        <v>22.4</v>
      </c>
      <c r="H35" s="183">
        <v>0.08</v>
      </c>
      <c r="I35" s="148">
        <f t="shared" ref="I35:I49" si="0">ROUND(G35*1.08,2)</f>
        <v>24.19</v>
      </c>
      <c r="J35" s="149">
        <f t="shared" ref="J35:J49" si="1">ROUND(F35*G35,2)</f>
        <v>35840</v>
      </c>
      <c r="K35" s="182">
        <f t="shared" ref="K35:K49" si="2">ROUND(J35*8%,2)</f>
        <v>2867.2</v>
      </c>
      <c r="L35" s="25">
        <f t="shared" ref="L35:L49" si="3">ROUND(J35+K35,2)</f>
        <v>38707.199999999997</v>
      </c>
      <c r="M35" s="6" t="s">
        <v>139</v>
      </c>
    </row>
    <row r="36" spans="1:13" ht="56.25">
      <c r="A36" s="144">
        <v>26</v>
      </c>
      <c r="B36" s="4" t="s">
        <v>75</v>
      </c>
      <c r="C36" s="191"/>
      <c r="D36" s="11" t="s">
        <v>76</v>
      </c>
      <c r="E36" s="180"/>
      <c r="F36" s="181">
        <v>400000</v>
      </c>
      <c r="G36" s="25"/>
      <c r="H36" s="183">
        <v>0.08</v>
      </c>
      <c r="I36" s="148">
        <f t="shared" si="0"/>
        <v>0</v>
      </c>
      <c r="J36" s="149">
        <f t="shared" si="1"/>
        <v>0</v>
      </c>
      <c r="K36" s="182">
        <f t="shared" si="2"/>
        <v>0</v>
      </c>
      <c r="L36" s="25">
        <f t="shared" si="3"/>
        <v>0</v>
      </c>
      <c r="M36" s="11" t="s">
        <v>76</v>
      </c>
    </row>
    <row r="37" spans="1:13" ht="67.5">
      <c r="A37" s="192">
        <v>27</v>
      </c>
      <c r="B37" s="170" t="s">
        <v>77</v>
      </c>
      <c r="C37" s="193"/>
      <c r="D37" s="12" t="s">
        <v>78</v>
      </c>
      <c r="E37" s="194">
        <v>28</v>
      </c>
      <c r="F37" s="195">
        <v>140</v>
      </c>
      <c r="G37" s="154"/>
      <c r="H37" s="183">
        <v>0.08</v>
      </c>
      <c r="I37" s="148">
        <f t="shared" si="0"/>
        <v>0</v>
      </c>
      <c r="J37" s="149">
        <f t="shared" si="1"/>
        <v>0</v>
      </c>
      <c r="K37" s="182">
        <f t="shared" si="2"/>
        <v>0</v>
      </c>
      <c r="L37" s="25">
        <f t="shared" si="3"/>
        <v>0</v>
      </c>
      <c r="M37" s="12" t="s">
        <v>78</v>
      </c>
    </row>
    <row r="38" spans="1:13" ht="67.5">
      <c r="A38" s="192">
        <v>28</v>
      </c>
      <c r="B38" s="196" t="s">
        <v>79</v>
      </c>
      <c r="C38" s="4"/>
      <c r="D38" s="13" t="s">
        <v>80</v>
      </c>
      <c r="E38" s="180"/>
      <c r="F38" s="181">
        <v>945000</v>
      </c>
      <c r="G38" s="25"/>
      <c r="H38" s="183">
        <v>0.08</v>
      </c>
      <c r="I38" s="148">
        <f t="shared" si="0"/>
        <v>0</v>
      </c>
      <c r="J38" s="149">
        <f t="shared" si="1"/>
        <v>0</v>
      </c>
      <c r="K38" s="182">
        <f t="shared" si="2"/>
        <v>0</v>
      </c>
      <c r="L38" s="25">
        <f t="shared" si="3"/>
        <v>0</v>
      </c>
      <c r="M38" s="13" t="s">
        <v>80</v>
      </c>
    </row>
    <row r="39" spans="1:13" ht="56.25">
      <c r="A39" s="192">
        <v>29</v>
      </c>
      <c r="B39" s="196" t="s">
        <v>81</v>
      </c>
      <c r="C39" s="7"/>
      <c r="D39" s="14" t="s">
        <v>82</v>
      </c>
      <c r="E39" s="158">
        <v>1</v>
      </c>
      <c r="F39" s="158">
        <v>500</v>
      </c>
      <c r="G39" s="25"/>
      <c r="H39" s="183">
        <v>0.08</v>
      </c>
      <c r="I39" s="148">
        <f t="shared" si="0"/>
        <v>0</v>
      </c>
      <c r="J39" s="149">
        <f t="shared" si="1"/>
        <v>0</v>
      </c>
      <c r="K39" s="182">
        <f t="shared" si="2"/>
        <v>0</v>
      </c>
      <c r="L39" s="25">
        <f t="shared" si="3"/>
        <v>0</v>
      </c>
      <c r="M39" s="14" t="s">
        <v>82</v>
      </c>
    </row>
    <row r="40" spans="1:13" ht="22.5">
      <c r="A40" s="192">
        <v>30</v>
      </c>
      <c r="B40" s="196" t="s">
        <v>83</v>
      </c>
      <c r="C40" s="197"/>
      <c r="D40" s="14" t="s">
        <v>84</v>
      </c>
      <c r="E40" s="198">
        <v>112</v>
      </c>
      <c r="F40" s="169">
        <v>100</v>
      </c>
      <c r="G40" s="25"/>
      <c r="H40" s="183">
        <v>0.08</v>
      </c>
      <c r="I40" s="148">
        <f t="shared" si="0"/>
        <v>0</v>
      </c>
      <c r="J40" s="149">
        <f t="shared" si="1"/>
        <v>0</v>
      </c>
      <c r="K40" s="182">
        <f t="shared" si="2"/>
        <v>0</v>
      </c>
      <c r="L40" s="25">
        <f t="shared" si="3"/>
        <v>0</v>
      </c>
      <c r="M40" s="14" t="s">
        <v>84</v>
      </c>
    </row>
    <row r="41" spans="1:13" ht="22.5">
      <c r="A41" s="192">
        <v>31</v>
      </c>
      <c r="B41" s="196" t="s">
        <v>85</v>
      </c>
      <c r="C41" s="199"/>
      <c r="D41" s="14" t="s">
        <v>102</v>
      </c>
      <c r="E41" s="157">
        <v>1</v>
      </c>
      <c r="F41" s="158">
        <v>1000</v>
      </c>
      <c r="G41" s="159"/>
      <c r="H41" s="183">
        <v>0.08</v>
      </c>
      <c r="I41" s="148">
        <f t="shared" si="0"/>
        <v>0</v>
      </c>
      <c r="J41" s="149">
        <f t="shared" si="1"/>
        <v>0</v>
      </c>
      <c r="K41" s="182">
        <f t="shared" si="2"/>
        <v>0</v>
      </c>
      <c r="L41" s="25">
        <f t="shared" si="3"/>
        <v>0</v>
      </c>
      <c r="M41" s="14" t="s">
        <v>102</v>
      </c>
    </row>
    <row r="42" spans="1:13" ht="68.25">
      <c r="A42" s="192">
        <v>32</v>
      </c>
      <c r="B42" s="196" t="s">
        <v>86</v>
      </c>
      <c r="C42" s="119"/>
      <c r="D42" s="15" t="s">
        <v>103</v>
      </c>
      <c r="E42" s="198"/>
      <c r="F42" s="169">
        <v>6480000</v>
      </c>
      <c r="G42" s="148"/>
      <c r="H42" s="183">
        <v>0.08</v>
      </c>
      <c r="I42" s="148">
        <f t="shared" si="0"/>
        <v>0</v>
      </c>
      <c r="J42" s="149">
        <f t="shared" si="1"/>
        <v>0</v>
      </c>
      <c r="K42" s="182">
        <f t="shared" si="2"/>
        <v>0</v>
      </c>
      <c r="L42" s="25">
        <f t="shared" si="3"/>
        <v>0</v>
      </c>
      <c r="M42" s="15" t="s">
        <v>103</v>
      </c>
    </row>
    <row r="43" spans="1:13">
      <c r="A43" s="192">
        <v>33</v>
      </c>
      <c r="B43" s="196" t="s">
        <v>87</v>
      </c>
      <c r="C43" s="119"/>
      <c r="D43" s="16" t="s">
        <v>104</v>
      </c>
      <c r="E43" s="198">
        <v>1</v>
      </c>
      <c r="F43" s="169">
        <v>200</v>
      </c>
      <c r="G43" s="148"/>
      <c r="H43" s="183">
        <v>0.08</v>
      </c>
      <c r="I43" s="148">
        <f t="shared" si="0"/>
        <v>0</v>
      </c>
      <c r="J43" s="149">
        <f t="shared" si="1"/>
        <v>0</v>
      </c>
      <c r="K43" s="182">
        <f t="shared" si="2"/>
        <v>0</v>
      </c>
      <c r="L43" s="25">
        <f t="shared" si="3"/>
        <v>0</v>
      </c>
      <c r="M43" s="16" t="s">
        <v>104</v>
      </c>
    </row>
    <row r="44" spans="1:13">
      <c r="A44" s="192">
        <v>34</v>
      </c>
      <c r="B44" s="200" t="s">
        <v>88</v>
      </c>
      <c r="C44" s="121"/>
      <c r="D44" s="17" t="s">
        <v>105</v>
      </c>
      <c r="E44" s="190">
        <v>10</v>
      </c>
      <c r="F44" s="158">
        <v>100</v>
      </c>
      <c r="G44" s="188"/>
      <c r="H44" s="183">
        <v>0.08</v>
      </c>
      <c r="I44" s="148">
        <f t="shared" si="0"/>
        <v>0</v>
      </c>
      <c r="J44" s="149">
        <f t="shared" si="1"/>
        <v>0</v>
      </c>
      <c r="K44" s="182">
        <f t="shared" si="2"/>
        <v>0</v>
      </c>
      <c r="L44" s="25">
        <f t="shared" si="3"/>
        <v>0</v>
      </c>
      <c r="M44" s="17" t="s">
        <v>105</v>
      </c>
    </row>
    <row r="45" spans="1:13" ht="56.25">
      <c r="A45" s="192">
        <v>35</v>
      </c>
      <c r="B45" s="196" t="s">
        <v>89</v>
      </c>
      <c r="C45" s="119"/>
      <c r="D45" s="12" t="s">
        <v>106</v>
      </c>
      <c r="E45" s="201"/>
      <c r="F45" s="202">
        <v>120000</v>
      </c>
      <c r="G45" s="148"/>
      <c r="H45" s="183">
        <v>0.08</v>
      </c>
      <c r="I45" s="148">
        <f t="shared" si="0"/>
        <v>0</v>
      </c>
      <c r="J45" s="149">
        <f t="shared" si="1"/>
        <v>0</v>
      </c>
      <c r="K45" s="182">
        <f t="shared" si="2"/>
        <v>0</v>
      </c>
      <c r="L45" s="25">
        <f t="shared" si="3"/>
        <v>0</v>
      </c>
      <c r="M45" s="12" t="s">
        <v>106</v>
      </c>
    </row>
    <row r="46" spans="1:13" ht="23.25">
      <c r="A46" s="192">
        <v>35</v>
      </c>
      <c r="B46" s="196" t="s">
        <v>90</v>
      </c>
      <c r="C46" s="119"/>
      <c r="D46" s="12" t="s">
        <v>107</v>
      </c>
      <c r="E46" s="201">
        <v>1</v>
      </c>
      <c r="F46" s="202">
        <v>600</v>
      </c>
      <c r="G46" s="148"/>
      <c r="H46" s="183">
        <v>0.08</v>
      </c>
      <c r="I46" s="148">
        <f t="shared" si="0"/>
        <v>0</v>
      </c>
      <c r="J46" s="149">
        <f t="shared" si="1"/>
        <v>0</v>
      </c>
      <c r="K46" s="182">
        <f t="shared" si="2"/>
        <v>0</v>
      </c>
      <c r="L46" s="25">
        <f t="shared" si="3"/>
        <v>0</v>
      </c>
      <c r="M46" s="12" t="s">
        <v>107</v>
      </c>
    </row>
    <row r="47" spans="1:13" ht="68.25">
      <c r="A47" s="192">
        <v>36</v>
      </c>
      <c r="B47" s="196" t="s">
        <v>91</v>
      </c>
      <c r="C47" s="119"/>
      <c r="D47" s="18" t="s">
        <v>108</v>
      </c>
      <c r="E47" s="203"/>
      <c r="F47" s="204">
        <v>7200000</v>
      </c>
      <c r="G47" s="148"/>
      <c r="H47" s="183">
        <v>0.08</v>
      </c>
      <c r="I47" s="148">
        <f t="shared" si="0"/>
        <v>0</v>
      </c>
      <c r="J47" s="149">
        <f t="shared" si="1"/>
        <v>0</v>
      </c>
      <c r="K47" s="182">
        <f t="shared" si="2"/>
        <v>0</v>
      </c>
      <c r="L47" s="25">
        <f t="shared" si="3"/>
        <v>0</v>
      </c>
      <c r="M47" s="18" t="s">
        <v>108</v>
      </c>
    </row>
    <row r="48" spans="1:13" ht="23.25">
      <c r="A48" s="192">
        <v>37</v>
      </c>
      <c r="B48" s="196" t="s">
        <v>92</v>
      </c>
      <c r="C48" s="205"/>
      <c r="D48" s="19" t="s">
        <v>109</v>
      </c>
      <c r="E48" s="147">
        <v>1</v>
      </c>
      <c r="F48" s="147">
        <v>300</v>
      </c>
      <c r="G48" s="49"/>
      <c r="H48" s="183">
        <v>0.08</v>
      </c>
      <c r="I48" s="148">
        <f t="shared" si="0"/>
        <v>0</v>
      </c>
      <c r="J48" s="149">
        <f t="shared" si="1"/>
        <v>0</v>
      </c>
      <c r="K48" s="182">
        <f t="shared" si="2"/>
        <v>0</v>
      </c>
      <c r="L48" s="25">
        <f t="shared" si="3"/>
        <v>0</v>
      </c>
      <c r="M48" s="19" t="s">
        <v>109</v>
      </c>
    </row>
    <row r="49" spans="1:13" ht="67.5">
      <c r="A49" s="192">
        <v>38</v>
      </c>
      <c r="B49" s="196" t="s">
        <v>93</v>
      </c>
      <c r="C49" s="6" t="s">
        <v>140</v>
      </c>
      <c r="D49" s="12" t="s">
        <v>110</v>
      </c>
      <c r="E49" s="206" t="s">
        <v>141</v>
      </c>
      <c r="F49" s="169">
        <v>150000</v>
      </c>
      <c r="G49" s="159">
        <v>5.47</v>
      </c>
      <c r="H49" s="183">
        <v>0.08</v>
      </c>
      <c r="I49" s="148">
        <f t="shared" si="0"/>
        <v>5.91</v>
      </c>
      <c r="J49" s="149">
        <f t="shared" si="1"/>
        <v>820500</v>
      </c>
      <c r="K49" s="182">
        <f t="shared" si="2"/>
        <v>65640</v>
      </c>
      <c r="L49" s="25">
        <f t="shared" si="3"/>
        <v>886140</v>
      </c>
      <c r="M49" s="12" t="s">
        <v>142</v>
      </c>
    </row>
  </sheetData>
  <mergeCells count="2">
    <mergeCell ref="C6:D6"/>
    <mergeCell ref="C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7"/>
  <sheetViews>
    <sheetView workbookViewId="0">
      <selection activeCell="Q12" sqref="Q12"/>
    </sheetView>
  </sheetViews>
  <sheetFormatPr defaultRowHeight="15"/>
  <cols>
    <col min="1" max="1" width="4.85546875" customWidth="1"/>
    <col min="10" max="11" width="11.28515625" customWidth="1"/>
    <col min="12" max="12" width="12.28515625" customWidth="1"/>
  </cols>
  <sheetData>
    <row r="5" spans="1:13">
      <c r="B5" s="136" t="s">
        <v>122</v>
      </c>
      <c r="G5" s="136" t="s">
        <v>123</v>
      </c>
    </row>
    <row r="6" spans="1:13">
      <c r="C6" s="433" t="s">
        <v>124</v>
      </c>
      <c r="D6" s="433"/>
      <c r="E6" s="137"/>
      <c r="F6" s="137"/>
      <c r="G6" s="137"/>
      <c r="H6" s="137"/>
      <c r="I6" s="137"/>
      <c r="J6" s="137"/>
      <c r="K6" s="137"/>
      <c r="L6" s="137"/>
      <c r="M6" s="137"/>
    </row>
    <row r="7" spans="1:13">
      <c r="C7" s="434" t="s">
        <v>125</v>
      </c>
      <c r="D7" s="434"/>
      <c r="E7" s="434"/>
      <c r="F7" s="434"/>
      <c r="G7" s="434"/>
      <c r="H7" s="137"/>
      <c r="I7" s="137"/>
      <c r="J7" s="137"/>
      <c r="K7" s="137"/>
      <c r="L7" s="137"/>
      <c r="M7" s="137"/>
    </row>
    <row r="9" spans="1:13" ht="94.5">
      <c r="A9" s="138" t="s">
        <v>0</v>
      </c>
      <c r="B9" s="139" t="s">
        <v>1</v>
      </c>
      <c r="C9" s="140" t="s">
        <v>126</v>
      </c>
      <c r="D9" s="140" t="s">
        <v>2</v>
      </c>
      <c r="E9" s="139" t="s">
        <v>127</v>
      </c>
      <c r="F9" s="141" t="s">
        <v>128</v>
      </c>
      <c r="G9" s="140" t="s">
        <v>129</v>
      </c>
      <c r="H9" s="139" t="s">
        <v>130</v>
      </c>
      <c r="I9" s="140" t="s">
        <v>131</v>
      </c>
      <c r="J9" s="141" t="s">
        <v>132</v>
      </c>
      <c r="K9" s="139" t="s">
        <v>133</v>
      </c>
      <c r="L9" s="141" t="s">
        <v>134</v>
      </c>
      <c r="M9" s="141" t="s">
        <v>135</v>
      </c>
    </row>
    <row r="10" spans="1:13">
      <c r="A10" s="142">
        <v>1</v>
      </c>
      <c r="B10" s="143">
        <v>2</v>
      </c>
      <c r="C10" s="143">
        <v>3</v>
      </c>
      <c r="D10" s="143">
        <v>4</v>
      </c>
      <c r="E10" s="143">
        <v>5</v>
      </c>
      <c r="F10" s="143">
        <v>6</v>
      </c>
      <c r="G10" s="143">
        <v>7</v>
      </c>
      <c r="H10" s="143">
        <v>8</v>
      </c>
      <c r="I10" s="143">
        <v>9</v>
      </c>
      <c r="J10" s="143">
        <v>10</v>
      </c>
      <c r="K10" s="143">
        <v>11</v>
      </c>
      <c r="L10" s="143">
        <v>12</v>
      </c>
      <c r="M10" s="143">
        <v>13</v>
      </c>
    </row>
    <row r="11" spans="1:13" ht="23.25">
      <c r="A11" s="144">
        <v>1</v>
      </c>
      <c r="B11" s="145" t="s">
        <v>25</v>
      </c>
      <c r="C11" s="146"/>
      <c r="D11" s="145" t="s">
        <v>26</v>
      </c>
      <c r="E11" s="147">
        <v>10</v>
      </c>
      <c r="F11" s="147">
        <v>500</v>
      </c>
      <c r="G11" s="148"/>
      <c r="H11" s="25"/>
      <c r="I11" s="148"/>
      <c r="J11" s="149"/>
      <c r="K11" s="149"/>
      <c r="L11" s="25"/>
      <c r="M11" s="150"/>
    </row>
    <row r="12" spans="1:13" ht="78.75">
      <c r="A12" s="144">
        <v>2</v>
      </c>
      <c r="B12" s="151" t="s">
        <v>27</v>
      </c>
      <c r="C12" s="152"/>
      <c r="D12" s="151" t="s">
        <v>28</v>
      </c>
      <c r="E12" s="153">
        <v>1</v>
      </c>
      <c r="F12" s="147">
        <v>3000</v>
      </c>
      <c r="G12" s="154"/>
      <c r="H12" s="25"/>
      <c r="I12" s="148"/>
      <c r="J12" s="149"/>
      <c r="K12" s="149"/>
      <c r="L12" s="25"/>
      <c r="M12" s="150"/>
    </row>
    <row r="13" spans="1:13" ht="90">
      <c r="A13" s="144">
        <v>3</v>
      </c>
      <c r="B13" s="155" t="s">
        <v>29</v>
      </c>
      <c r="C13" s="156"/>
      <c r="D13" s="155" t="s">
        <v>30</v>
      </c>
      <c r="E13" s="157">
        <v>5</v>
      </c>
      <c r="F13" s="158">
        <v>200</v>
      </c>
      <c r="G13" s="159"/>
      <c r="H13" s="25"/>
      <c r="I13" s="148"/>
      <c r="J13" s="149"/>
      <c r="K13" s="25"/>
      <c r="L13" s="25"/>
      <c r="M13" s="150"/>
    </row>
    <row r="14" spans="1:13" ht="79.5">
      <c r="A14" s="144">
        <v>4</v>
      </c>
      <c r="B14" s="160" t="s">
        <v>31</v>
      </c>
      <c r="C14" s="161"/>
      <c r="D14" s="155" t="s">
        <v>32</v>
      </c>
      <c r="E14" s="157">
        <v>5</v>
      </c>
      <c r="F14" s="158">
        <v>500</v>
      </c>
      <c r="G14" s="159"/>
      <c r="H14" s="25"/>
      <c r="I14" s="148"/>
      <c r="J14" s="149"/>
      <c r="K14" s="25"/>
      <c r="L14" s="25"/>
      <c r="M14" s="150"/>
    </row>
    <row r="15" spans="1:13" ht="57">
      <c r="A15" s="144">
        <v>5</v>
      </c>
      <c r="B15" s="162" t="s">
        <v>33</v>
      </c>
      <c r="C15" s="163"/>
      <c r="D15" s="164" t="s">
        <v>34</v>
      </c>
      <c r="E15" s="165">
        <v>5</v>
      </c>
      <c r="F15" s="165">
        <v>500</v>
      </c>
      <c r="G15" s="148"/>
      <c r="H15" s="25"/>
      <c r="I15" s="148"/>
      <c r="J15" s="149"/>
      <c r="K15" s="149"/>
      <c r="L15" s="25"/>
      <c r="M15" s="150"/>
    </row>
    <row r="16" spans="1:13" ht="23.25">
      <c r="A16" s="144">
        <v>6</v>
      </c>
      <c r="B16" s="146" t="s">
        <v>35</v>
      </c>
      <c r="C16" s="166"/>
      <c r="D16" s="146" t="s">
        <v>36</v>
      </c>
      <c r="E16" s="147">
        <v>1</v>
      </c>
      <c r="F16" s="147">
        <v>600</v>
      </c>
      <c r="G16" s="148"/>
      <c r="H16" s="25"/>
      <c r="I16" s="148"/>
      <c r="J16" s="149"/>
      <c r="K16" s="167"/>
      <c r="L16" s="25"/>
      <c r="M16" s="168"/>
    </row>
    <row r="17" spans="1:13" ht="23.25">
      <c r="A17" s="144">
        <v>7</v>
      </c>
      <c r="B17" s="166" t="s">
        <v>37</v>
      </c>
      <c r="C17" s="166"/>
      <c r="D17" s="166" t="s">
        <v>38</v>
      </c>
      <c r="E17" s="169">
        <v>20</v>
      </c>
      <c r="F17" s="169">
        <v>150</v>
      </c>
      <c r="G17" s="148"/>
      <c r="H17" s="25"/>
      <c r="I17" s="148"/>
      <c r="J17" s="149"/>
      <c r="K17" s="167"/>
      <c r="L17" s="25"/>
      <c r="M17" s="168"/>
    </row>
    <row r="18" spans="1:13" ht="22.5">
      <c r="A18" s="144">
        <v>8</v>
      </c>
      <c r="B18" s="155" t="s">
        <v>39</v>
      </c>
      <c r="C18" s="146"/>
      <c r="D18" s="155" t="s">
        <v>40</v>
      </c>
      <c r="E18" s="157">
        <v>30</v>
      </c>
      <c r="F18" s="158">
        <v>300</v>
      </c>
      <c r="G18" s="159"/>
      <c r="H18" s="25"/>
      <c r="I18" s="148"/>
      <c r="J18" s="149"/>
      <c r="K18" s="25"/>
      <c r="L18" s="25"/>
      <c r="M18" s="150"/>
    </row>
    <row r="19" spans="1:13" ht="112.5">
      <c r="A19" s="144">
        <v>9</v>
      </c>
      <c r="B19" s="170" t="s">
        <v>41</v>
      </c>
      <c r="C19" s="170"/>
      <c r="D19" s="171" t="s">
        <v>42</v>
      </c>
      <c r="E19" s="172">
        <v>1</v>
      </c>
      <c r="F19" s="173">
        <v>30</v>
      </c>
      <c r="G19" s="49"/>
      <c r="H19" s="25"/>
      <c r="I19" s="148"/>
      <c r="J19" s="149"/>
      <c r="K19" s="25"/>
      <c r="L19" s="25"/>
      <c r="M19" s="150"/>
    </row>
    <row r="20" spans="1:13" ht="45.75">
      <c r="A20" s="144">
        <v>10</v>
      </c>
      <c r="B20" s="146" t="s">
        <v>43</v>
      </c>
      <c r="C20" s="166"/>
      <c r="D20" s="146" t="s">
        <v>44</v>
      </c>
      <c r="E20" s="147">
        <v>1</v>
      </c>
      <c r="F20" s="147">
        <v>20</v>
      </c>
      <c r="G20" s="148"/>
      <c r="H20" s="25"/>
      <c r="I20" s="148"/>
      <c r="J20" s="149"/>
      <c r="K20" s="167"/>
      <c r="L20" s="25"/>
      <c r="M20" s="168"/>
    </row>
    <row r="21" spans="1:13">
      <c r="A21" s="144">
        <v>11</v>
      </c>
      <c r="B21" s="174" t="s">
        <v>45</v>
      </c>
      <c r="C21" s="174"/>
      <c r="D21" s="174" t="s">
        <v>46</v>
      </c>
      <c r="E21" s="175">
        <v>1</v>
      </c>
      <c r="F21" s="175">
        <v>50</v>
      </c>
      <c r="G21" s="49"/>
      <c r="H21" s="25"/>
      <c r="I21" s="148"/>
      <c r="J21" s="149"/>
      <c r="K21" s="25"/>
      <c r="L21" s="25"/>
      <c r="M21" s="150"/>
    </row>
    <row r="22" spans="1:13" ht="409.5">
      <c r="A22" s="144">
        <v>12</v>
      </c>
      <c r="B22" s="176" t="s">
        <v>47</v>
      </c>
      <c r="C22" s="177"/>
      <c r="D22" s="2" t="s">
        <v>48</v>
      </c>
      <c r="E22" s="178">
        <v>1</v>
      </c>
      <c r="F22" s="165">
        <v>2400</v>
      </c>
      <c r="G22" s="49"/>
      <c r="H22" s="25"/>
      <c r="I22" s="148"/>
      <c r="J22" s="149"/>
      <c r="K22" s="149"/>
      <c r="L22" s="25"/>
      <c r="M22" s="150"/>
    </row>
    <row r="23" spans="1:13" ht="34.5">
      <c r="A23" s="144">
        <v>13</v>
      </c>
      <c r="B23" s="3" t="s">
        <v>49</v>
      </c>
      <c r="C23" s="119"/>
      <c r="D23" s="3" t="s">
        <v>50</v>
      </c>
      <c r="E23" s="165">
        <v>10</v>
      </c>
      <c r="F23" s="165">
        <v>150</v>
      </c>
      <c r="G23" s="148"/>
      <c r="H23" s="25"/>
      <c r="I23" s="148"/>
      <c r="J23" s="149"/>
      <c r="K23" s="167"/>
      <c r="L23" s="25"/>
      <c r="M23" s="168"/>
    </row>
    <row r="24" spans="1:13" ht="22.5">
      <c r="A24" s="144">
        <v>14</v>
      </c>
      <c r="B24" s="179" t="s">
        <v>51</v>
      </c>
      <c r="C24" s="119"/>
      <c r="D24" s="4" t="s">
        <v>52</v>
      </c>
      <c r="E24" s="180">
        <v>5</v>
      </c>
      <c r="F24" s="181">
        <v>50</v>
      </c>
      <c r="G24" s="148"/>
      <c r="H24" s="25"/>
      <c r="I24" s="148"/>
      <c r="J24" s="149"/>
      <c r="K24" s="167"/>
      <c r="L24" s="25"/>
      <c r="M24" s="168"/>
    </row>
    <row r="25" spans="1:13" ht="23.25">
      <c r="A25" s="144">
        <v>15</v>
      </c>
      <c r="B25" s="5" t="s">
        <v>53</v>
      </c>
      <c r="C25" s="10"/>
      <c r="D25" s="5" t="s">
        <v>54</v>
      </c>
      <c r="E25" s="147">
        <v>10</v>
      </c>
      <c r="F25" s="147">
        <v>150</v>
      </c>
      <c r="G25" s="148"/>
      <c r="H25" s="25"/>
      <c r="I25" s="148"/>
      <c r="J25" s="149"/>
      <c r="K25" s="149"/>
      <c r="L25" s="25"/>
      <c r="M25" s="150"/>
    </row>
    <row r="26" spans="1:13" ht="22.5">
      <c r="A26" s="144">
        <v>16</v>
      </c>
      <c r="B26" s="6" t="s">
        <v>55</v>
      </c>
      <c r="C26" s="6"/>
      <c r="D26" s="6" t="s">
        <v>56</v>
      </c>
      <c r="E26" s="157">
        <v>10</v>
      </c>
      <c r="F26" s="158">
        <v>300</v>
      </c>
      <c r="G26" s="182"/>
      <c r="H26" s="25"/>
      <c r="I26" s="148"/>
      <c r="J26" s="149"/>
      <c r="K26" s="182"/>
      <c r="L26" s="25"/>
      <c r="M26" s="121"/>
    </row>
    <row r="27" spans="1:13" ht="45.75">
      <c r="A27" s="144">
        <v>17</v>
      </c>
      <c r="B27" s="160" t="s">
        <v>57</v>
      </c>
      <c r="C27" s="7"/>
      <c r="D27" s="7" t="s">
        <v>58</v>
      </c>
      <c r="E27" s="158">
        <v>20</v>
      </c>
      <c r="F27" s="158">
        <v>300</v>
      </c>
      <c r="G27" s="182"/>
      <c r="H27" s="25"/>
      <c r="I27" s="148"/>
      <c r="J27" s="149"/>
      <c r="K27" s="182"/>
      <c r="L27" s="25"/>
      <c r="M27" s="150"/>
    </row>
    <row r="28" spans="1:13" ht="45.75">
      <c r="A28" s="144">
        <v>18</v>
      </c>
      <c r="B28" s="5" t="s">
        <v>59</v>
      </c>
      <c r="C28" s="184"/>
      <c r="D28" s="5" t="s">
        <v>60</v>
      </c>
      <c r="E28" s="147">
        <v>10</v>
      </c>
      <c r="F28" s="147">
        <v>400</v>
      </c>
      <c r="G28" s="148"/>
      <c r="H28" s="25"/>
      <c r="I28" s="148"/>
      <c r="J28" s="149"/>
      <c r="K28" s="149"/>
      <c r="L28" s="25"/>
      <c r="M28" s="150"/>
    </row>
    <row r="29" spans="1:13" ht="33.75">
      <c r="A29" s="144">
        <v>19</v>
      </c>
      <c r="B29" s="155" t="s">
        <v>61</v>
      </c>
      <c r="C29" s="10"/>
      <c r="D29" s="6" t="s">
        <v>62</v>
      </c>
      <c r="E29" s="157">
        <v>5</v>
      </c>
      <c r="F29" s="158">
        <v>300</v>
      </c>
      <c r="G29" s="159"/>
      <c r="H29" s="25"/>
      <c r="I29" s="148"/>
      <c r="J29" s="149"/>
      <c r="K29" s="25"/>
      <c r="L29" s="25"/>
      <c r="M29" s="150"/>
    </row>
    <row r="30" spans="1:13" ht="90.75">
      <c r="A30" s="144">
        <v>20</v>
      </c>
      <c r="B30" s="8" t="s">
        <v>63</v>
      </c>
      <c r="C30" s="9"/>
      <c r="D30" s="9" t="s">
        <v>64</v>
      </c>
      <c r="E30" s="185">
        <v>1</v>
      </c>
      <c r="F30" s="186">
        <v>5000</v>
      </c>
      <c r="G30" s="49"/>
      <c r="H30" s="25"/>
      <c r="I30" s="148"/>
      <c r="J30" s="149"/>
      <c r="K30" s="154"/>
      <c r="L30" s="25"/>
      <c r="M30" s="168"/>
    </row>
    <row r="31" spans="1:13" ht="23.25">
      <c r="A31" s="144">
        <v>21</v>
      </c>
      <c r="B31" s="10" t="s">
        <v>65</v>
      </c>
      <c r="C31" s="119"/>
      <c r="D31" s="10" t="s">
        <v>66</v>
      </c>
      <c r="E31" s="147">
        <v>5</v>
      </c>
      <c r="F31" s="147">
        <v>1500</v>
      </c>
      <c r="G31" s="148"/>
      <c r="H31" s="25"/>
      <c r="I31" s="148"/>
      <c r="J31" s="149"/>
      <c r="K31" s="167"/>
      <c r="L31" s="25"/>
      <c r="M31" s="168"/>
    </row>
    <row r="32" spans="1:13" ht="57">
      <c r="A32" s="144">
        <v>22</v>
      </c>
      <c r="B32" s="10" t="s">
        <v>67</v>
      </c>
      <c r="C32" s="119"/>
      <c r="D32" s="10" t="s">
        <v>68</v>
      </c>
      <c r="E32" s="147">
        <v>100</v>
      </c>
      <c r="F32" s="147">
        <v>200</v>
      </c>
      <c r="G32" s="148"/>
      <c r="H32" s="25"/>
      <c r="I32" s="148"/>
      <c r="J32" s="149"/>
      <c r="K32" s="167"/>
      <c r="L32" s="25"/>
      <c r="M32" s="168"/>
    </row>
    <row r="33" spans="1:13" ht="33.75">
      <c r="A33" s="144">
        <v>23</v>
      </c>
      <c r="B33" s="150" t="s">
        <v>69</v>
      </c>
      <c r="C33" s="120"/>
      <c r="D33" s="6" t="s">
        <v>70</v>
      </c>
      <c r="E33" s="175">
        <v>56</v>
      </c>
      <c r="F33" s="175">
        <v>100</v>
      </c>
      <c r="G33" s="49"/>
      <c r="H33" s="25"/>
      <c r="I33" s="148"/>
      <c r="J33" s="149"/>
      <c r="K33" s="25"/>
      <c r="L33" s="25"/>
      <c r="M33" s="150"/>
    </row>
    <row r="34" spans="1:13" ht="191.25">
      <c r="A34" s="144">
        <v>24</v>
      </c>
      <c r="B34" s="187" t="s">
        <v>71</v>
      </c>
      <c r="C34" s="7"/>
      <c r="D34" s="6" t="s">
        <v>72</v>
      </c>
      <c r="E34" s="157">
        <v>1</v>
      </c>
      <c r="F34" s="158">
        <v>20</v>
      </c>
      <c r="G34" s="188"/>
      <c r="H34" s="25"/>
      <c r="I34" s="148"/>
      <c r="J34" s="149"/>
      <c r="K34" s="188"/>
      <c r="L34" s="25"/>
      <c r="M34" s="150"/>
    </row>
    <row r="35" spans="1:13" ht="33.75">
      <c r="A35" s="144">
        <v>25</v>
      </c>
      <c r="B35" s="155" t="s">
        <v>73</v>
      </c>
      <c r="C35" s="189"/>
      <c r="D35" s="6" t="s">
        <v>74</v>
      </c>
      <c r="E35" s="190">
        <v>1</v>
      </c>
      <c r="F35" s="158">
        <v>1600</v>
      </c>
      <c r="G35" s="159"/>
      <c r="H35" s="25"/>
      <c r="I35" s="148"/>
      <c r="J35" s="149"/>
      <c r="K35" s="25"/>
      <c r="L35" s="25"/>
      <c r="M35" s="150"/>
    </row>
    <row r="36" spans="1:13" ht="78.75">
      <c r="A36" s="144">
        <v>26</v>
      </c>
      <c r="B36" s="4" t="s">
        <v>75</v>
      </c>
      <c r="C36" s="191"/>
      <c r="D36" s="11" t="s">
        <v>76</v>
      </c>
      <c r="E36" s="180"/>
      <c r="F36" s="181">
        <v>400000</v>
      </c>
      <c r="G36" s="25"/>
      <c r="H36" s="25"/>
      <c r="I36" s="148"/>
      <c r="J36" s="149"/>
      <c r="K36" s="207"/>
      <c r="L36" s="25"/>
      <c r="M36" s="121"/>
    </row>
    <row r="37" spans="1:13" ht="67.5">
      <c r="A37" s="192">
        <v>27</v>
      </c>
      <c r="B37" s="170" t="s">
        <v>77</v>
      </c>
      <c r="C37" s="193"/>
      <c r="D37" s="12" t="s">
        <v>78</v>
      </c>
      <c r="E37" s="194">
        <v>28</v>
      </c>
      <c r="F37" s="195">
        <v>140</v>
      </c>
      <c r="G37" s="154"/>
      <c r="H37" s="25"/>
      <c r="I37" s="148"/>
      <c r="J37" s="149"/>
      <c r="K37" s="167"/>
      <c r="L37" s="25"/>
      <c r="M37" s="208"/>
    </row>
    <row r="38" spans="1:13" ht="112.5">
      <c r="A38" s="192">
        <v>28</v>
      </c>
      <c r="B38" s="196" t="s">
        <v>79</v>
      </c>
      <c r="C38" s="4"/>
      <c r="D38" s="13" t="s">
        <v>80</v>
      </c>
      <c r="E38" s="180"/>
      <c r="F38" s="181">
        <v>945000</v>
      </c>
      <c r="G38" s="25"/>
      <c r="H38" s="25"/>
      <c r="I38" s="148"/>
      <c r="J38" s="149"/>
      <c r="K38" s="154"/>
      <c r="L38" s="25"/>
      <c r="M38" s="150"/>
    </row>
    <row r="39" spans="1:13" ht="78.75">
      <c r="A39" s="209">
        <v>29</v>
      </c>
      <c r="B39" s="160" t="s">
        <v>81</v>
      </c>
      <c r="C39" s="7" t="s">
        <v>143</v>
      </c>
      <c r="D39" s="14" t="s">
        <v>82</v>
      </c>
      <c r="E39" s="158">
        <v>1</v>
      </c>
      <c r="F39" s="158">
        <v>500</v>
      </c>
      <c r="G39" s="210">
        <v>2810.75</v>
      </c>
      <c r="H39" s="211">
        <v>0.08</v>
      </c>
      <c r="I39" s="212">
        <v>3035.61</v>
      </c>
      <c r="J39" s="213">
        <f>G39*F39</f>
        <v>1405375</v>
      </c>
      <c r="K39" s="159">
        <v>112430</v>
      </c>
      <c r="L39" s="210">
        <v>1517805</v>
      </c>
      <c r="M39" s="214" t="s">
        <v>82</v>
      </c>
    </row>
    <row r="40" spans="1:13" ht="23.25">
      <c r="A40" s="209">
        <v>30</v>
      </c>
      <c r="B40" s="160" t="s">
        <v>83</v>
      </c>
      <c r="C40" s="6"/>
      <c r="D40" s="14" t="s">
        <v>84</v>
      </c>
      <c r="E40" s="198">
        <v>112</v>
      </c>
      <c r="F40" s="169">
        <v>100</v>
      </c>
      <c r="G40" s="25"/>
      <c r="H40" s="25"/>
      <c r="I40" s="148"/>
      <c r="J40" s="149"/>
      <c r="K40" s="25"/>
      <c r="L40" s="25"/>
      <c r="M40" s="215"/>
    </row>
    <row r="41" spans="1:13" ht="33.75">
      <c r="A41" s="209">
        <v>31</v>
      </c>
      <c r="B41" s="160" t="s">
        <v>85</v>
      </c>
      <c r="C41" s="199" t="s">
        <v>144</v>
      </c>
      <c r="D41" s="14" t="s">
        <v>102</v>
      </c>
      <c r="E41" s="157">
        <v>1</v>
      </c>
      <c r="F41" s="158">
        <v>1000</v>
      </c>
      <c r="G41" s="159">
        <v>82.72</v>
      </c>
      <c r="H41" s="211">
        <v>0.08</v>
      </c>
      <c r="I41" s="212">
        <v>89.34</v>
      </c>
      <c r="J41" s="213">
        <f>G41*F41</f>
        <v>82720</v>
      </c>
      <c r="K41" s="210">
        <v>6617.6</v>
      </c>
      <c r="L41" s="210">
        <v>89337.600000000006</v>
      </c>
      <c r="M41" s="216" t="s">
        <v>102</v>
      </c>
    </row>
    <row r="42" spans="1:13" ht="102">
      <c r="A42" s="209">
        <v>32</v>
      </c>
      <c r="B42" s="160" t="s">
        <v>86</v>
      </c>
      <c r="C42" s="119"/>
      <c r="D42" s="15" t="s">
        <v>103</v>
      </c>
      <c r="E42" s="198"/>
      <c r="F42" s="169">
        <v>6480000</v>
      </c>
      <c r="G42" s="148"/>
      <c r="H42" s="25"/>
      <c r="I42" s="148"/>
      <c r="J42" s="149"/>
      <c r="K42" s="167"/>
      <c r="L42" s="25"/>
      <c r="M42" s="168"/>
    </row>
    <row r="43" spans="1:13" ht="23.25">
      <c r="A43" s="209">
        <v>33</v>
      </c>
      <c r="B43" s="160" t="s">
        <v>87</v>
      </c>
      <c r="C43" s="119"/>
      <c r="D43" s="16" t="s">
        <v>104</v>
      </c>
      <c r="E43" s="198">
        <v>1</v>
      </c>
      <c r="F43" s="169">
        <v>200</v>
      </c>
      <c r="G43" s="148"/>
      <c r="H43" s="25"/>
      <c r="I43" s="148"/>
      <c r="J43" s="149"/>
      <c r="K43" s="167"/>
      <c r="L43" s="25"/>
      <c r="M43" s="168"/>
    </row>
    <row r="44" spans="1:13" ht="22.5">
      <c r="A44" s="209">
        <v>34</v>
      </c>
      <c r="B44" s="187" t="s">
        <v>88</v>
      </c>
      <c r="C44" s="121"/>
      <c r="D44" s="17" t="s">
        <v>105</v>
      </c>
      <c r="E44" s="190">
        <v>10</v>
      </c>
      <c r="F44" s="158">
        <v>100</v>
      </c>
      <c r="G44" s="188"/>
      <c r="H44" s="25"/>
      <c r="I44" s="148"/>
      <c r="J44" s="149"/>
      <c r="K44" s="188"/>
      <c r="L44" s="25"/>
      <c r="M44" s="217"/>
    </row>
    <row r="45" spans="1:13" ht="78.75">
      <c r="A45" s="209">
        <v>35</v>
      </c>
      <c r="B45" s="160" t="s">
        <v>89</v>
      </c>
      <c r="C45" s="119"/>
      <c r="D45" s="12" t="s">
        <v>106</v>
      </c>
      <c r="E45" s="201"/>
      <c r="F45" s="202">
        <v>120000</v>
      </c>
      <c r="G45" s="148"/>
      <c r="H45" s="25"/>
      <c r="I45" s="148"/>
      <c r="J45" s="149"/>
      <c r="K45" s="167"/>
      <c r="L45" s="25"/>
      <c r="M45" s="168"/>
    </row>
    <row r="46" spans="1:13" ht="34.5">
      <c r="A46" s="209">
        <v>35</v>
      </c>
      <c r="B46" s="160" t="s">
        <v>90</v>
      </c>
      <c r="C46" s="119"/>
      <c r="D46" s="12" t="s">
        <v>107</v>
      </c>
      <c r="E46" s="201">
        <v>1</v>
      </c>
      <c r="F46" s="202">
        <v>600</v>
      </c>
      <c r="G46" s="148"/>
      <c r="H46" s="25"/>
      <c r="I46" s="148"/>
      <c r="J46" s="149"/>
      <c r="K46" s="167"/>
      <c r="L46" s="25"/>
      <c r="M46" s="168"/>
    </row>
    <row r="47" spans="1:13" ht="102">
      <c r="A47" s="209">
        <v>36</v>
      </c>
      <c r="B47" s="160" t="s">
        <v>91</v>
      </c>
      <c r="C47" s="119"/>
      <c r="D47" s="18" t="s">
        <v>108</v>
      </c>
      <c r="E47" s="203"/>
      <c r="F47" s="204">
        <v>7200000</v>
      </c>
      <c r="G47" s="148"/>
      <c r="H47" s="25"/>
      <c r="I47" s="148"/>
      <c r="J47" s="149"/>
      <c r="K47" s="167"/>
      <c r="L47" s="25"/>
      <c r="M47" s="168"/>
    </row>
    <row r="48" spans="1:13" ht="23.25">
      <c r="A48" s="209">
        <v>37</v>
      </c>
      <c r="B48" s="160" t="s">
        <v>92</v>
      </c>
      <c r="C48" s="205" t="s">
        <v>145</v>
      </c>
      <c r="D48" s="19" t="s">
        <v>109</v>
      </c>
      <c r="E48" s="147">
        <v>1</v>
      </c>
      <c r="F48" s="147">
        <v>300</v>
      </c>
      <c r="G48" s="218">
        <v>890</v>
      </c>
      <c r="H48" s="211">
        <v>0.08</v>
      </c>
      <c r="I48" s="212">
        <v>961.2</v>
      </c>
      <c r="J48" s="149">
        <f>G48*F48</f>
        <v>267000</v>
      </c>
      <c r="K48" s="213">
        <v>21360</v>
      </c>
      <c r="L48" s="210">
        <v>288360</v>
      </c>
      <c r="M48" s="25" t="s">
        <v>109</v>
      </c>
    </row>
    <row r="49" spans="1:13" ht="78.75">
      <c r="A49" s="192">
        <v>38</v>
      </c>
      <c r="B49" s="196" t="s">
        <v>93</v>
      </c>
      <c r="C49" s="6"/>
      <c r="D49" s="12" t="s">
        <v>110</v>
      </c>
      <c r="E49" s="219"/>
      <c r="F49" s="169">
        <v>150000</v>
      </c>
      <c r="G49" s="159"/>
      <c r="H49" s="25"/>
      <c r="I49" s="148"/>
      <c r="J49" s="149"/>
      <c r="K49" s="159"/>
      <c r="L49" s="25"/>
      <c r="M49" s="121"/>
    </row>
    <row r="50" spans="1:13" ht="34.5">
      <c r="A50" s="192">
        <v>39</v>
      </c>
      <c r="B50" s="196" t="s">
        <v>94</v>
      </c>
      <c r="C50" s="220"/>
      <c r="D50" s="20" t="s">
        <v>111</v>
      </c>
      <c r="E50" s="181">
        <v>28</v>
      </c>
      <c r="F50" s="181">
        <v>100</v>
      </c>
      <c r="G50" s="49"/>
      <c r="H50" s="25"/>
      <c r="I50" s="148"/>
      <c r="J50" s="149"/>
      <c r="K50" s="154"/>
      <c r="L50" s="25"/>
      <c r="M50" s="150"/>
    </row>
    <row r="51" spans="1:13" ht="23.25">
      <c r="A51" s="192">
        <v>40</v>
      </c>
      <c r="B51" s="196" t="s">
        <v>95</v>
      </c>
      <c r="C51" s="4"/>
      <c r="D51" s="21" t="s">
        <v>112</v>
      </c>
      <c r="E51" s="221">
        <v>1</v>
      </c>
      <c r="F51" s="222">
        <v>800</v>
      </c>
      <c r="G51" s="25"/>
      <c r="H51" s="25"/>
      <c r="I51" s="148"/>
      <c r="J51" s="149"/>
      <c r="K51" s="167"/>
      <c r="L51" s="25"/>
      <c r="M51" s="168"/>
    </row>
    <row r="52" spans="1:13" ht="78.75">
      <c r="A52" s="192">
        <v>41</v>
      </c>
      <c r="B52" s="196" t="s">
        <v>96</v>
      </c>
      <c r="C52" s="6"/>
      <c r="D52" s="12" t="s">
        <v>113</v>
      </c>
      <c r="E52" s="223"/>
      <c r="F52" s="224">
        <v>350</v>
      </c>
      <c r="G52" s="49"/>
      <c r="H52" s="25"/>
      <c r="I52" s="148"/>
      <c r="J52" s="149"/>
      <c r="K52" s="49"/>
      <c r="L52" s="25"/>
      <c r="M52" s="168"/>
    </row>
    <row r="53" spans="1:13" ht="23.25">
      <c r="A53" s="192">
        <v>42</v>
      </c>
      <c r="B53" s="225" t="s">
        <v>97</v>
      </c>
      <c r="C53" s="189"/>
      <c r="D53" s="22" t="s">
        <v>114</v>
      </c>
      <c r="E53" s="226">
        <v>1</v>
      </c>
      <c r="F53" s="227">
        <v>7800</v>
      </c>
      <c r="G53" s="228"/>
      <c r="H53" s="25"/>
      <c r="I53" s="148"/>
      <c r="J53" s="149"/>
      <c r="K53" s="228"/>
      <c r="L53" s="25"/>
      <c r="M53" s="229"/>
    </row>
    <row r="54" spans="1:13" ht="23.25">
      <c r="A54" s="192">
        <v>43</v>
      </c>
      <c r="B54" s="196" t="s">
        <v>98</v>
      </c>
      <c r="C54" s="230"/>
      <c r="D54" s="23" t="s">
        <v>115</v>
      </c>
      <c r="E54" s="153">
        <v>1</v>
      </c>
      <c r="F54" s="147">
        <v>1500</v>
      </c>
      <c r="G54" s="231"/>
      <c r="H54" s="25"/>
      <c r="I54" s="148"/>
      <c r="J54" s="149"/>
      <c r="K54" s="49"/>
      <c r="L54" s="25"/>
      <c r="M54" s="150"/>
    </row>
    <row r="55" spans="1:13" ht="67.5">
      <c r="A55" s="144">
        <v>44</v>
      </c>
      <c r="B55" s="166" t="s">
        <v>99</v>
      </c>
      <c r="C55" s="230"/>
      <c r="D55" s="11" t="s">
        <v>116</v>
      </c>
      <c r="E55" s="153"/>
      <c r="F55" s="147">
        <v>13320</v>
      </c>
      <c r="G55" s="231"/>
      <c r="H55" s="25"/>
      <c r="I55" s="148"/>
      <c r="J55" s="149"/>
      <c r="K55" s="49"/>
      <c r="L55" s="25"/>
      <c r="M55" s="150"/>
    </row>
    <row r="56" spans="1:13" ht="23.25">
      <c r="A56" s="192">
        <v>45</v>
      </c>
      <c r="B56" s="232" t="s">
        <v>100</v>
      </c>
      <c r="C56" s="233"/>
      <c r="D56" s="24" t="s">
        <v>117</v>
      </c>
      <c r="E56" s="234">
        <v>63</v>
      </c>
      <c r="F56" s="235">
        <v>600</v>
      </c>
      <c r="G56" s="236"/>
      <c r="H56" s="237"/>
      <c r="I56" s="148"/>
      <c r="J56" s="238"/>
      <c r="K56" s="49"/>
      <c r="L56" s="25"/>
      <c r="M56" s="150"/>
    </row>
    <row r="57" spans="1:13" ht="90">
      <c r="A57" s="144">
        <v>46</v>
      </c>
      <c r="B57" s="232" t="s">
        <v>101</v>
      </c>
      <c r="C57" s="239"/>
      <c r="D57" s="11" t="s">
        <v>118</v>
      </c>
      <c r="E57" s="234">
        <v>21</v>
      </c>
      <c r="F57" s="240">
        <v>600</v>
      </c>
      <c r="G57" s="241"/>
      <c r="H57" s="237"/>
      <c r="I57" s="241"/>
      <c r="J57" s="238"/>
      <c r="K57" s="49"/>
      <c r="L57" s="25"/>
      <c r="M57" s="150"/>
    </row>
  </sheetData>
  <mergeCells count="2">
    <mergeCell ref="C6:D6"/>
    <mergeCell ref="C7: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9"/>
  <sheetViews>
    <sheetView workbookViewId="0">
      <selection activeCell="Q52" sqref="Q52"/>
    </sheetView>
  </sheetViews>
  <sheetFormatPr defaultRowHeight="15"/>
  <cols>
    <col min="1" max="1" width="5.7109375" customWidth="1"/>
    <col min="10" max="10" width="14.140625" customWidth="1"/>
    <col min="11" max="11" width="13.140625" customWidth="1"/>
    <col min="12" max="12" width="13.42578125" customWidth="1"/>
  </cols>
  <sheetData>
    <row r="5" spans="1:13">
      <c r="B5" s="136" t="s">
        <v>122</v>
      </c>
      <c r="G5" s="136" t="s">
        <v>123</v>
      </c>
    </row>
    <row r="6" spans="1:13">
      <c r="C6" s="443" t="s">
        <v>124</v>
      </c>
      <c r="D6" s="443"/>
      <c r="E6" s="444"/>
      <c r="F6" s="444"/>
      <c r="G6" s="444"/>
      <c r="H6" s="444"/>
      <c r="I6" s="444"/>
      <c r="J6" s="444"/>
      <c r="K6" s="444"/>
      <c r="L6" s="444"/>
      <c r="M6" s="444"/>
    </row>
    <row r="7" spans="1:13">
      <c r="C7" s="445" t="s">
        <v>125</v>
      </c>
      <c r="D7" s="445"/>
      <c r="E7" s="445"/>
      <c r="F7" s="445"/>
      <c r="G7" s="445"/>
      <c r="H7" s="444"/>
      <c r="I7" s="444"/>
      <c r="J7" s="444"/>
      <c r="K7" s="444"/>
      <c r="L7" s="444"/>
      <c r="M7" s="444"/>
    </row>
    <row r="8" spans="1:13" ht="15.75" thickBot="1"/>
    <row r="9" spans="1:13" ht="95.25" thickBot="1">
      <c r="A9" s="446" t="s">
        <v>0</v>
      </c>
      <c r="B9" s="447" t="s">
        <v>1</v>
      </c>
      <c r="C9" s="448" t="s">
        <v>126</v>
      </c>
      <c r="D9" s="448" t="s">
        <v>2</v>
      </c>
      <c r="E9" s="447" t="s">
        <v>127</v>
      </c>
      <c r="F9" s="449" t="s">
        <v>128</v>
      </c>
      <c r="G9" s="450" t="s">
        <v>287</v>
      </c>
      <c r="H9" s="451" t="s">
        <v>288</v>
      </c>
      <c r="I9" s="452" t="s">
        <v>131</v>
      </c>
      <c r="J9" s="453" t="s">
        <v>132</v>
      </c>
      <c r="K9" s="454" t="s">
        <v>133</v>
      </c>
      <c r="L9" s="455" t="s">
        <v>134</v>
      </c>
      <c r="M9" s="456" t="s">
        <v>135</v>
      </c>
    </row>
    <row r="10" spans="1:13" ht="15.75" thickBot="1">
      <c r="A10" s="457">
        <v>1</v>
      </c>
      <c r="B10" s="458">
        <v>2</v>
      </c>
      <c r="C10" s="458">
        <v>3</v>
      </c>
      <c r="D10" s="458">
        <v>4</v>
      </c>
      <c r="E10" s="458">
        <v>5</v>
      </c>
      <c r="F10" s="459">
        <v>6</v>
      </c>
      <c r="G10" s="460">
        <v>7</v>
      </c>
      <c r="H10" s="461">
        <v>8</v>
      </c>
      <c r="I10" s="462">
        <v>9</v>
      </c>
      <c r="J10" s="463">
        <v>10</v>
      </c>
      <c r="K10" s="463">
        <v>11</v>
      </c>
      <c r="L10" s="464">
        <v>12</v>
      </c>
      <c r="M10" s="458">
        <v>13</v>
      </c>
    </row>
    <row r="11" spans="1:13" ht="56.25">
      <c r="A11" s="465">
        <v>1</v>
      </c>
      <c r="B11" s="466" t="s">
        <v>25</v>
      </c>
      <c r="C11" s="467" t="s">
        <v>289</v>
      </c>
      <c r="D11" s="468" t="s">
        <v>26</v>
      </c>
      <c r="E11" s="469">
        <v>10</v>
      </c>
      <c r="F11" s="470">
        <v>500</v>
      </c>
      <c r="G11" s="471">
        <v>13.18</v>
      </c>
      <c r="H11" s="472">
        <v>0.08</v>
      </c>
      <c r="I11" s="473">
        <v>14.23</v>
      </c>
      <c r="J11" s="474">
        <v>6590</v>
      </c>
      <c r="K11" s="474">
        <v>527.20000000000005</v>
      </c>
      <c r="L11" s="475">
        <v>7117.2</v>
      </c>
      <c r="M11" s="476"/>
    </row>
    <row r="12" spans="1:13" ht="78.75">
      <c r="A12" s="477">
        <v>2</v>
      </c>
      <c r="B12" s="478" t="s">
        <v>27</v>
      </c>
      <c r="C12" s="479"/>
      <c r="D12" s="480" t="s">
        <v>28</v>
      </c>
      <c r="E12" s="481">
        <v>1</v>
      </c>
      <c r="F12" s="482">
        <v>3000</v>
      </c>
      <c r="G12" s="483">
        <v>0</v>
      </c>
      <c r="H12" s="484"/>
      <c r="I12" s="485">
        <v>0</v>
      </c>
      <c r="J12" s="486">
        <v>0</v>
      </c>
      <c r="K12" s="486">
        <v>0</v>
      </c>
      <c r="L12" s="487">
        <v>0</v>
      </c>
      <c r="M12" s="488"/>
    </row>
    <row r="13" spans="1:13" ht="90">
      <c r="A13" s="489">
        <v>3</v>
      </c>
      <c r="B13" s="490" t="s">
        <v>29</v>
      </c>
      <c r="C13" s="479" t="s">
        <v>290</v>
      </c>
      <c r="D13" s="491" t="s">
        <v>30</v>
      </c>
      <c r="E13" s="492">
        <v>5</v>
      </c>
      <c r="F13" s="493">
        <v>200</v>
      </c>
      <c r="G13" s="483">
        <v>20.190000000000001</v>
      </c>
      <c r="H13" s="494">
        <v>0.08</v>
      </c>
      <c r="I13" s="495">
        <v>21.81</v>
      </c>
      <c r="J13" s="496">
        <v>4038</v>
      </c>
      <c r="K13" s="496">
        <v>323.04000000000002</v>
      </c>
      <c r="L13" s="497">
        <v>4361.04</v>
      </c>
      <c r="M13" s="488"/>
    </row>
    <row r="14" spans="1:13" ht="79.5">
      <c r="A14" s="489">
        <v>4</v>
      </c>
      <c r="B14" s="498" t="s">
        <v>31</v>
      </c>
      <c r="C14" s="479"/>
      <c r="D14" s="491" t="s">
        <v>32</v>
      </c>
      <c r="E14" s="492">
        <v>5</v>
      </c>
      <c r="F14" s="493">
        <v>500</v>
      </c>
      <c r="G14" s="483">
        <v>0</v>
      </c>
      <c r="H14" s="484"/>
      <c r="I14" s="485">
        <v>0</v>
      </c>
      <c r="J14" s="486">
        <v>0</v>
      </c>
      <c r="K14" s="486">
        <v>0</v>
      </c>
      <c r="L14" s="487">
        <v>0</v>
      </c>
      <c r="M14" s="488"/>
    </row>
    <row r="15" spans="1:13" ht="57">
      <c r="A15" s="477">
        <v>5</v>
      </c>
      <c r="B15" s="498" t="s">
        <v>33</v>
      </c>
      <c r="C15" s="479" t="s">
        <v>291</v>
      </c>
      <c r="D15" s="499" t="s">
        <v>34</v>
      </c>
      <c r="E15" s="500">
        <v>5</v>
      </c>
      <c r="F15" s="501">
        <v>500</v>
      </c>
      <c r="G15" s="483">
        <v>38.29</v>
      </c>
      <c r="H15" s="494">
        <v>0.08</v>
      </c>
      <c r="I15" s="495">
        <v>41.35</v>
      </c>
      <c r="J15" s="496">
        <v>19145</v>
      </c>
      <c r="K15" s="496">
        <v>1531.6</v>
      </c>
      <c r="L15" s="497">
        <v>20676.599999999999</v>
      </c>
      <c r="M15" s="488"/>
    </row>
    <row r="16" spans="1:13" ht="23.25">
      <c r="A16" s="477">
        <v>6</v>
      </c>
      <c r="B16" s="502" t="s">
        <v>35</v>
      </c>
      <c r="C16" s="479"/>
      <c r="D16" s="480" t="s">
        <v>36</v>
      </c>
      <c r="E16" s="503">
        <v>1</v>
      </c>
      <c r="F16" s="482">
        <v>600</v>
      </c>
      <c r="G16" s="483">
        <v>0</v>
      </c>
      <c r="H16" s="484"/>
      <c r="I16" s="485">
        <v>0</v>
      </c>
      <c r="J16" s="486">
        <v>0</v>
      </c>
      <c r="K16" s="486">
        <v>0</v>
      </c>
      <c r="L16" s="487">
        <v>0</v>
      </c>
      <c r="M16" s="488"/>
    </row>
    <row r="17" spans="1:13" ht="23.25">
      <c r="A17" s="477">
        <v>7</v>
      </c>
      <c r="B17" s="498" t="s">
        <v>37</v>
      </c>
      <c r="C17" s="479"/>
      <c r="D17" s="491" t="s">
        <v>38</v>
      </c>
      <c r="E17" s="504">
        <v>20</v>
      </c>
      <c r="F17" s="505">
        <v>150</v>
      </c>
      <c r="G17" s="483">
        <v>0</v>
      </c>
      <c r="H17" s="484"/>
      <c r="I17" s="485">
        <v>0</v>
      </c>
      <c r="J17" s="486">
        <v>0</v>
      </c>
      <c r="K17" s="486">
        <v>0</v>
      </c>
      <c r="L17" s="487">
        <v>0</v>
      </c>
      <c r="M17" s="488"/>
    </row>
    <row r="18" spans="1:13" ht="45">
      <c r="A18" s="477">
        <v>8</v>
      </c>
      <c r="B18" s="490" t="s">
        <v>39</v>
      </c>
      <c r="C18" s="479" t="s">
        <v>292</v>
      </c>
      <c r="D18" s="491" t="s">
        <v>40</v>
      </c>
      <c r="E18" s="492">
        <v>30</v>
      </c>
      <c r="F18" s="493">
        <v>300</v>
      </c>
      <c r="G18" s="483">
        <v>8.4600000000000009</v>
      </c>
      <c r="H18" s="494">
        <v>0.08</v>
      </c>
      <c r="I18" s="495">
        <v>9.14</v>
      </c>
      <c r="J18" s="486">
        <v>2538</v>
      </c>
      <c r="K18" s="486">
        <v>203.04</v>
      </c>
      <c r="L18" s="487">
        <v>2741.04</v>
      </c>
      <c r="M18" s="488"/>
    </row>
    <row r="19" spans="1:13" ht="112.5">
      <c r="A19" s="477">
        <v>9</v>
      </c>
      <c r="B19" s="506" t="s">
        <v>41</v>
      </c>
      <c r="C19" s="479"/>
      <c r="D19" s="507" t="s">
        <v>42</v>
      </c>
      <c r="E19" s="508">
        <v>1</v>
      </c>
      <c r="F19" s="509">
        <v>30</v>
      </c>
      <c r="G19" s="483">
        <v>0</v>
      </c>
      <c r="H19" s="484"/>
      <c r="I19" s="485">
        <v>0</v>
      </c>
      <c r="J19" s="486">
        <v>0</v>
      </c>
      <c r="K19" s="486">
        <v>0</v>
      </c>
      <c r="L19" s="487">
        <v>0</v>
      </c>
      <c r="M19" s="488"/>
    </row>
    <row r="20" spans="1:13" ht="45.75">
      <c r="A20" s="477">
        <v>10</v>
      </c>
      <c r="B20" s="502" t="s">
        <v>43</v>
      </c>
      <c r="C20" s="479"/>
      <c r="D20" s="480" t="s">
        <v>44</v>
      </c>
      <c r="E20" s="503">
        <v>1</v>
      </c>
      <c r="F20" s="482">
        <v>20</v>
      </c>
      <c r="G20" s="483">
        <v>0</v>
      </c>
      <c r="H20" s="484"/>
      <c r="I20" s="485">
        <v>0</v>
      </c>
      <c r="J20" s="486">
        <v>0</v>
      </c>
      <c r="K20" s="486">
        <v>0</v>
      </c>
      <c r="L20" s="487">
        <v>0</v>
      </c>
      <c r="M20" s="488"/>
    </row>
    <row r="21" spans="1:13" ht="45">
      <c r="A21" s="477">
        <v>11</v>
      </c>
      <c r="B21" s="510" t="s">
        <v>45</v>
      </c>
      <c r="C21" s="479" t="s">
        <v>293</v>
      </c>
      <c r="D21" s="511" t="s">
        <v>46</v>
      </c>
      <c r="E21" s="512">
        <v>1</v>
      </c>
      <c r="F21" s="513">
        <v>50</v>
      </c>
      <c r="G21" s="483">
        <v>30</v>
      </c>
      <c r="H21" s="494">
        <v>0.08</v>
      </c>
      <c r="I21" s="495">
        <v>32.4</v>
      </c>
      <c r="J21" s="496">
        <v>1500</v>
      </c>
      <c r="K21" s="496">
        <v>120</v>
      </c>
      <c r="L21" s="497">
        <v>1620</v>
      </c>
      <c r="M21" s="488"/>
    </row>
    <row r="22" spans="1:13" ht="393.75">
      <c r="A22" s="477">
        <v>12</v>
      </c>
      <c r="B22" s="514" t="s">
        <v>47</v>
      </c>
      <c r="C22" s="479"/>
      <c r="D22" s="499" t="s">
        <v>48</v>
      </c>
      <c r="E22" s="515">
        <v>1</v>
      </c>
      <c r="F22" s="501">
        <v>2400</v>
      </c>
      <c r="G22" s="483">
        <v>0</v>
      </c>
      <c r="H22" s="484"/>
      <c r="I22" s="485">
        <v>0</v>
      </c>
      <c r="J22" s="486">
        <v>0</v>
      </c>
      <c r="K22" s="486">
        <v>0</v>
      </c>
      <c r="L22" s="487">
        <v>0</v>
      </c>
      <c r="M22" s="488"/>
    </row>
    <row r="23" spans="1:13" ht="56.25">
      <c r="A23" s="477">
        <v>13</v>
      </c>
      <c r="B23" s="516" t="s">
        <v>49</v>
      </c>
      <c r="C23" s="479" t="s">
        <v>294</v>
      </c>
      <c r="D23" s="499" t="s">
        <v>50</v>
      </c>
      <c r="E23" s="500">
        <v>10</v>
      </c>
      <c r="F23" s="501">
        <v>150</v>
      </c>
      <c r="G23" s="483">
        <v>145.47999999999999</v>
      </c>
      <c r="H23" s="494">
        <v>0.08</v>
      </c>
      <c r="I23" s="495">
        <v>157.12</v>
      </c>
      <c r="J23" s="496">
        <v>21822</v>
      </c>
      <c r="K23" s="496">
        <v>1745.76</v>
      </c>
      <c r="L23" s="497">
        <v>23567.759999999998</v>
      </c>
      <c r="M23" s="488"/>
    </row>
    <row r="24" spans="1:13" ht="56.25">
      <c r="A24" s="477">
        <v>14</v>
      </c>
      <c r="B24" s="490" t="s">
        <v>51</v>
      </c>
      <c r="C24" s="479" t="s">
        <v>295</v>
      </c>
      <c r="D24" s="491" t="s">
        <v>52</v>
      </c>
      <c r="E24" s="517">
        <v>5</v>
      </c>
      <c r="F24" s="505">
        <v>50</v>
      </c>
      <c r="G24" s="483">
        <v>160.87</v>
      </c>
      <c r="H24" s="494">
        <v>0.08</v>
      </c>
      <c r="I24" s="495">
        <v>173.74</v>
      </c>
      <c r="J24" s="486">
        <v>8043.5</v>
      </c>
      <c r="K24" s="486">
        <v>643.48</v>
      </c>
      <c r="L24" s="487">
        <v>8686.98</v>
      </c>
      <c r="M24" s="488"/>
    </row>
    <row r="25" spans="1:13" ht="33.75">
      <c r="A25" s="477">
        <v>15</v>
      </c>
      <c r="B25" s="518" t="s">
        <v>53</v>
      </c>
      <c r="C25" s="479" t="s">
        <v>296</v>
      </c>
      <c r="D25" s="480" t="s">
        <v>54</v>
      </c>
      <c r="E25" s="503">
        <v>10</v>
      </c>
      <c r="F25" s="482">
        <v>150</v>
      </c>
      <c r="G25" s="483">
        <v>17.59</v>
      </c>
      <c r="H25" s="494">
        <v>0.08</v>
      </c>
      <c r="I25" s="495">
        <v>19</v>
      </c>
      <c r="J25" s="486">
        <v>2638.5</v>
      </c>
      <c r="K25" s="486">
        <v>211.08</v>
      </c>
      <c r="L25" s="487">
        <v>2849.58</v>
      </c>
      <c r="M25" s="488"/>
    </row>
    <row r="26" spans="1:13" ht="33.75">
      <c r="A26" s="477">
        <v>16</v>
      </c>
      <c r="B26" s="519" t="s">
        <v>55</v>
      </c>
      <c r="C26" s="479"/>
      <c r="D26" s="491" t="s">
        <v>56</v>
      </c>
      <c r="E26" s="492">
        <v>10</v>
      </c>
      <c r="F26" s="493">
        <v>300</v>
      </c>
      <c r="G26" s="483">
        <v>0</v>
      </c>
      <c r="H26" s="520"/>
      <c r="I26" s="485">
        <v>0</v>
      </c>
      <c r="J26" s="486">
        <v>0</v>
      </c>
      <c r="K26" s="486">
        <v>0</v>
      </c>
      <c r="L26" s="487">
        <v>0</v>
      </c>
      <c r="M26" s="488"/>
    </row>
    <row r="27" spans="1:13" ht="57">
      <c r="A27" s="489">
        <v>17</v>
      </c>
      <c r="B27" s="521" t="s">
        <v>57</v>
      </c>
      <c r="C27" s="522" t="s">
        <v>297</v>
      </c>
      <c r="D27" s="523" t="s">
        <v>58</v>
      </c>
      <c r="E27" s="524">
        <v>20</v>
      </c>
      <c r="F27" s="525">
        <v>300</v>
      </c>
      <c r="G27" s="483">
        <v>0</v>
      </c>
      <c r="H27" s="520"/>
      <c r="I27" s="485">
        <v>0</v>
      </c>
      <c r="J27" s="486">
        <v>0</v>
      </c>
      <c r="K27" s="486">
        <v>0</v>
      </c>
      <c r="L27" s="487">
        <v>0</v>
      </c>
      <c r="M27" s="488"/>
    </row>
    <row r="28" spans="1:13" ht="57">
      <c r="A28" s="489">
        <v>18</v>
      </c>
      <c r="B28" s="526" t="s">
        <v>59</v>
      </c>
      <c r="C28" s="527" t="s">
        <v>298</v>
      </c>
      <c r="D28" s="528" t="s">
        <v>60</v>
      </c>
      <c r="E28" s="529">
        <v>10</v>
      </c>
      <c r="F28" s="530">
        <v>400</v>
      </c>
      <c r="G28" s="531">
        <v>9.36</v>
      </c>
      <c r="H28" s="494">
        <v>0.08</v>
      </c>
      <c r="I28" s="532">
        <v>10.11</v>
      </c>
      <c r="J28" s="496">
        <v>3744</v>
      </c>
      <c r="K28" s="496">
        <v>299.52</v>
      </c>
      <c r="L28" s="497">
        <v>4043.52</v>
      </c>
      <c r="M28" s="488"/>
    </row>
    <row r="29" spans="1:13" ht="56.25">
      <c r="A29" s="489">
        <v>19</v>
      </c>
      <c r="B29" s="490" t="s">
        <v>61</v>
      </c>
      <c r="C29" s="479" t="s">
        <v>299</v>
      </c>
      <c r="D29" s="491" t="s">
        <v>62</v>
      </c>
      <c r="E29" s="492">
        <v>5</v>
      </c>
      <c r="F29" s="493">
        <v>300</v>
      </c>
      <c r="G29" s="483">
        <v>25.34</v>
      </c>
      <c r="H29" s="494">
        <v>0.08</v>
      </c>
      <c r="I29" s="495">
        <v>27.37</v>
      </c>
      <c r="J29" s="496">
        <v>7602</v>
      </c>
      <c r="K29" s="496">
        <v>608.16</v>
      </c>
      <c r="L29" s="497">
        <v>8210.16</v>
      </c>
      <c r="M29" s="488"/>
    </row>
    <row r="30" spans="1:13" ht="102">
      <c r="A30" s="489">
        <v>20</v>
      </c>
      <c r="B30" s="533" t="s">
        <v>63</v>
      </c>
      <c r="C30" s="479"/>
      <c r="D30" s="534" t="s">
        <v>64</v>
      </c>
      <c r="E30" s="535">
        <v>1</v>
      </c>
      <c r="F30" s="536">
        <v>5000</v>
      </c>
      <c r="G30" s="483">
        <v>0</v>
      </c>
      <c r="H30" s="484"/>
      <c r="I30" s="485">
        <v>0</v>
      </c>
      <c r="J30" s="486">
        <v>0</v>
      </c>
      <c r="K30" s="486">
        <v>0</v>
      </c>
      <c r="L30" s="487">
        <v>0</v>
      </c>
      <c r="M30" s="488"/>
    </row>
    <row r="31" spans="1:13" ht="56.25">
      <c r="A31" s="477">
        <v>21</v>
      </c>
      <c r="B31" s="518" t="s">
        <v>65</v>
      </c>
      <c r="C31" s="479" t="s">
        <v>300</v>
      </c>
      <c r="D31" s="480" t="s">
        <v>66</v>
      </c>
      <c r="E31" s="503">
        <v>5</v>
      </c>
      <c r="F31" s="482">
        <v>1500</v>
      </c>
      <c r="G31" s="483">
        <v>80.31</v>
      </c>
      <c r="H31" s="494">
        <v>0.08</v>
      </c>
      <c r="I31" s="495">
        <v>86.73</v>
      </c>
      <c r="J31" s="486">
        <v>120465</v>
      </c>
      <c r="K31" s="486">
        <v>9637.2000000000007</v>
      </c>
      <c r="L31" s="487">
        <v>130102.2</v>
      </c>
      <c r="M31" s="488"/>
    </row>
    <row r="32" spans="1:13" ht="57">
      <c r="A32" s="489">
        <v>22</v>
      </c>
      <c r="B32" s="526" t="s">
        <v>67</v>
      </c>
      <c r="C32" s="537" t="s">
        <v>301</v>
      </c>
      <c r="D32" s="528" t="s">
        <v>68</v>
      </c>
      <c r="E32" s="529">
        <v>100</v>
      </c>
      <c r="F32" s="530">
        <v>200</v>
      </c>
      <c r="G32" s="531">
        <v>26.62</v>
      </c>
      <c r="H32" s="494">
        <v>0.08</v>
      </c>
      <c r="I32" s="532">
        <v>28.75</v>
      </c>
      <c r="J32" s="486">
        <v>5323.33</v>
      </c>
      <c r="K32" s="486">
        <v>425.87</v>
      </c>
      <c r="L32" s="487">
        <v>5749.2</v>
      </c>
      <c r="M32" s="538" t="s">
        <v>301</v>
      </c>
    </row>
    <row r="33" spans="1:13" ht="33.75">
      <c r="A33" s="477">
        <v>23</v>
      </c>
      <c r="B33" s="510" t="s">
        <v>69</v>
      </c>
      <c r="C33" s="479" t="s">
        <v>302</v>
      </c>
      <c r="D33" s="491" t="s">
        <v>70</v>
      </c>
      <c r="E33" s="512">
        <v>56</v>
      </c>
      <c r="F33" s="513">
        <v>100</v>
      </c>
      <c r="G33" s="539">
        <v>12.44</v>
      </c>
      <c r="H33" s="494">
        <v>0.08</v>
      </c>
      <c r="I33" s="495">
        <v>13.44</v>
      </c>
      <c r="J33" s="486">
        <v>1244</v>
      </c>
      <c r="K33" s="486">
        <v>99.52</v>
      </c>
      <c r="L33" s="487">
        <v>1343.52</v>
      </c>
      <c r="M33" s="488"/>
    </row>
    <row r="34" spans="1:13" ht="202.5">
      <c r="A34" s="540">
        <v>24</v>
      </c>
      <c r="B34" s="541" t="s">
        <v>71</v>
      </c>
      <c r="C34" s="537" t="s">
        <v>303</v>
      </c>
      <c r="D34" s="537" t="s">
        <v>72</v>
      </c>
      <c r="E34" s="542">
        <v>1</v>
      </c>
      <c r="F34" s="543">
        <v>20</v>
      </c>
      <c r="G34" s="544">
        <v>0</v>
      </c>
      <c r="H34" s="494"/>
      <c r="I34" s="545">
        <v>0</v>
      </c>
      <c r="J34" s="486">
        <v>0</v>
      </c>
      <c r="K34" s="486">
        <v>0</v>
      </c>
      <c r="L34" s="487">
        <v>0</v>
      </c>
      <c r="M34" s="488"/>
    </row>
    <row r="35" spans="1:13" ht="45">
      <c r="A35" s="489">
        <v>25</v>
      </c>
      <c r="B35" s="546" t="s">
        <v>73</v>
      </c>
      <c r="C35" s="479" t="s">
        <v>304</v>
      </c>
      <c r="D35" s="491" t="s">
        <v>74</v>
      </c>
      <c r="E35" s="547">
        <v>1</v>
      </c>
      <c r="F35" s="493">
        <v>1600</v>
      </c>
      <c r="G35" s="539">
        <v>27.81</v>
      </c>
      <c r="H35" s="494">
        <v>0.08</v>
      </c>
      <c r="I35" s="495">
        <v>30.03</v>
      </c>
      <c r="J35" s="548">
        <v>44496</v>
      </c>
      <c r="K35" s="548">
        <v>3559.68</v>
      </c>
      <c r="L35" s="549">
        <v>48055.68</v>
      </c>
      <c r="M35" s="488"/>
    </row>
    <row r="36" spans="1:13" ht="67.5">
      <c r="A36" s="489">
        <v>26</v>
      </c>
      <c r="B36" s="519" t="s">
        <v>75</v>
      </c>
      <c r="C36" s="550"/>
      <c r="D36" s="507" t="s">
        <v>76</v>
      </c>
      <c r="E36" s="517"/>
      <c r="F36" s="505">
        <v>400000</v>
      </c>
      <c r="G36" s="539">
        <v>0</v>
      </c>
      <c r="H36" s="484"/>
      <c r="I36" s="485">
        <v>0</v>
      </c>
      <c r="J36" s="486">
        <v>0</v>
      </c>
      <c r="K36" s="486">
        <v>0</v>
      </c>
      <c r="L36" s="487">
        <v>0</v>
      </c>
      <c r="M36" s="488"/>
    </row>
    <row r="37" spans="1:13" ht="67.5">
      <c r="A37" s="489">
        <v>27</v>
      </c>
      <c r="B37" s="506" t="s">
        <v>77</v>
      </c>
      <c r="C37" s="551"/>
      <c r="D37" s="507" t="s">
        <v>78</v>
      </c>
      <c r="E37" s="552">
        <v>28</v>
      </c>
      <c r="F37" s="553">
        <v>140</v>
      </c>
      <c r="G37" s="539">
        <v>0</v>
      </c>
      <c r="H37" s="484"/>
      <c r="I37" s="485">
        <v>0</v>
      </c>
      <c r="J37" s="486">
        <v>0</v>
      </c>
      <c r="K37" s="486">
        <v>0</v>
      </c>
      <c r="L37" s="487">
        <v>0</v>
      </c>
      <c r="M37" s="488"/>
    </row>
    <row r="38" spans="1:13" ht="90">
      <c r="A38" s="489">
        <v>28</v>
      </c>
      <c r="B38" s="498" t="s">
        <v>79</v>
      </c>
      <c r="C38" s="491"/>
      <c r="D38" s="554" t="s">
        <v>80</v>
      </c>
      <c r="E38" s="517"/>
      <c r="F38" s="505">
        <v>945000</v>
      </c>
      <c r="G38" s="539">
        <v>0</v>
      </c>
      <c r="H38" s="484"/>
      <c r="I38" s="485">
        <v>0</v>
      </c>
      <c r="J38" s="486">
        <v>0</v>
      </c>
      <c r="K38" s="486">
        <v>0</v>
      </c>
      <c r="L38" s="487">
        <v>0</v>
      </c>
      <c r="M38" s="488"/>
    </row>
    <row r="39" spans="1:13" ht="90">
      <c r="A39" s="489">
        <v>29</v>
      </c>
      <c r="B39" s="498" t="s">
        <v>81</v>
      </c>
      <c r="C39" s="491"/>
      <c r="D39" s="491" t="s">
        <v>82</v>
      </c>
      <c r="E39" s="555">
        <v>1</v>
      </c>
      <c r="F39" s="493">
        <v>500</v>
      </c>
      <c r="G39" s="539">
        <v>0</v>
      </c>
      <c r="H39" s="484"/>
      <c r="I39" s="485">
        <v>0</v>
      </c>
      <c r="J39" s="486">
        <v>0</v>
      </c>
      <c r="K39" s="486">
        <v>0</v>
      </c>
      <c r="L39" s="487">
        <v>0</v>
      </c>
      <c r="M39" s="488"/>
    </row>
    <row r="40" spans="1:13" ht="23.25">
      <c r="A40" s="489">
        <v>30</v>
      </c>
      <c r="B40" s="498" t="s">
        <v>83</v>
      </c>
      <c r="C40" s="491"/>
      <c r="D40" s="491" t="s">
        <v>84</v>
      </c>
      <c r="E40" s="517">
        <v>112</v>
      </c>
      <c r="F40" s="505">
        <v>100</v>
      </c>
      <c r="G40" s="539">
        <v>0</v>
      </c>
      <c r="H40" s="484"/>
      <c r="I40" s="485">
        <v>0</v>
      </c>
      <c r="J40" s="486">
        <v>0</v>
      </c>
      <c r="K40" s="486">
        <v>0</v>
      </c>
      <c r="L40" s="487">
        <v>0</v>
      </c>
      <c r="M40" s="488"/>
    </row>
    <row r="41" spans="1:13" ht="56.25">
      <c r="A41" s="489">
        <v>31</v>
      </c>
      <c r="B41" s="546" t="s">
        <v>85</v>
      </c>
      <c r="C41" s="479" t="s">
        <v>305</v>
      </c>
      <c r="D41" s="491" t="s">
        <v>102</v>
      </c>
      <c r="E41" s="555">
        <v>1</v>
      </c>
      <c r="F41" s="493">
        <v>1000</v>
      </c>
      <c r="G41" s="539">
        <v>32.64</v>
      </c>
      <c r="H41" s="494">
        <v>0.08</v>
      </c>
      <c r="I41" s="495">
        <v>35.25</v>
      </c>
      <c r="J41" s="496">
        <v>32640</v>
      </c>
      <c r="K41" s="496">
        <v>2611.1999999999998</v>
      </c>
      <c r="L41" s="497">
        <v>35251.199999999997</v>
      </c>
      <c r="M41" s="488"/>
    </row>
    <row r="42" spans="1:13" ht="90">
      <c r="A42" s="477">
        <v>32</v>
      </c>
      <c r="B42" s="498" t="s">
        <v>86</v>
      </c>
      <c r="C42" s="491"/>
      <c r="D42" s="556" t="s">
        <v>103</v>
      </c>
      <c r="E42" s="517"/>
      <c r="F42" s="505">
        <v>6480000</v>
      </c>
      <c r="G42" s="539">
        <v>0</v>
      </c>
      <c r="H42" s="484"/>
      <c r="I42" s="485">
        <v>0</v>
      </c>
      <c r="J42" s="486">
        <v>0</v>
      </c>
      <c r="K42" s="486">
        <v>0</v>
      </c>
      <c r="L42" s="487">
        <v>0</v>
      </c>
      <c r="M42" s="488"/>
    </row>
    <row r="43" spans="1:13" ht="23.25">
      <c r="A43" s="477">
        <v>33</v>
      </c>
      <c r="B43" s="498" t="s">
        <v>87</v>
      </c>
      <c r="C43" s="491"/>
      <c r="D43" s="557" t="s">
        <v>104</v>
      </c>
      <c r="E43" s="517">
        <v>1</v>
      </c>
      <c r="F43" s="505">
        <v>200</v>
      </c>
      <c r="G43" s="539">
        <v>0</v>
      </c>
      <c r="H43" s="484"/>
      <c r="I43" s="485">
        <v>0</v>
      </c>
      <c r="J43" s="486">
        <v>0</v>
      </c>
      <c r="K43" s="486">
        <v>0</v>
      </c>
      <c r="L43" s="487">
        <v>0</v>
      </c>
      <c r="M43" s="488"/>
    </row>
    <row r="44" spans="1:13" ht="22.5">
      <c r="A44" s="477">
        <v>34</v>
      </c>
      <c r="B44" s="558" t="s">
        <v>88</v>
      </c>
      <c r="C44" s="491"/>
      <c r="D44" s="491" t="s">
        <v>105</v>
      </c>
      <c r="E44" s="559">
        <v>10</v>
      </c>
      <c r="F44" s="493">
        <v>100</v>
      </c>
      <c r="G44" s="539">
        <v>0</v>
      </c>
      <c r="H44" s="484"/>
      <c r="I44" s="485">
        <v>0</v>
      </c>
      <c r="J44" s="486">
        <v>0</v>
      </c>
      <c r="K44" s="486">
        <v>0</v>
      </c>
      <c r="L44" s="487">
        <v>0</v>
      </c>
      <c r="M44" s="488"/>
    </row>
    <row r="45" spans="1:13" ht="67.5">
      <c r="A45" s="477">
        <v>35</v>
      </c>
      <c r="B45" s="498" t="s">
        <v>89</v>
      </c>
      <c r="C45" s="491"/>
      <c r="D45" s="507" t="s">
        <v>106</v>
      </c>
      <c r="E45" s="552"/>
      <c r="F45" s="553">
        <v>120000</v>
      </c>
      <c r="G45" s="539">
        <v>0</v>
      </c>
      <c r="H45" s="484"/>
      <c r="I45" s="485">
        <v>0</v>
      </c>
      <c r="J45" s="486">
        <v>0</v>
      </c>
      <c r="K45" s="486">
        <v>0</v>
      </c>
      <c r="L45" s="487">
        <v>0</v>
      </c>
      <c r="M45" s="488"/>
    </row>
    <row r="46" spans="1:13" ht="34.5">
      <c r="A46" s="477">
        <v>35</v>
      </c>
      <c r="B46" s="498" t="s">
        <v>90</v>
      </c>
      <c r="C46" s="491"/>
      <c r="D46" s="507" t="s">
        <v>107</v>
      </c>
      <c r="E46" s="560">
        <v>1</v>
      </c>
      <c r="F46" s="553">
        <v>600</v>
      </c>
      <c r="G46" s="539">
        <v>0</v>
      </c>
      <c r="H46" s="484"/>
      <c r="I46" s="485">
        <v>0</v>
      </c>
      <c r="J46" s="486">
        <v>0</v>
      </c>
      <c r="K46" s="486">
        <v>0</v>
      </c>
      <c r="L46" s="487">
        <v>0</v>
      </c>
      <c r="M46" s="488"/>
    </row>
    <row r="47" spans="1:13" ht="90">
      <c r="A47" s="477">
        <v>36</v>
      </c>
      <c r="B47" s="498" t="s">
        <v>91</v>
      </c>
      <c r="C47" s="491"/>
      <c r="D47" s="561" t="s">
        <v>108</v>
      </c>
      <c r="E47" s="562"/>
      <c r="F47" s="563">
        <v>7200000</v>
      </c>
      <c r="G47" s="539">
        <v>0</v>
      </c>
      <c r="H47" s="484"/>
      <c r="I47" s="485">
        <v>0</v>
      </c>
      <c r="J47" s="486">
        <v>0</v>
      </c>
      <c r="K47" s="486">
        <v>0</v>
      </c>
      <c r="L47" s="487">
        <v>0</v>
      </c>
      <c r="M47" s="488"/>
    </row>
    <row r="48" spans="1:13" ht="45">
      <c r="A48" s="489">
        <v>37</v>
      </c>
      <c r="B48" s="546" t="s">
        <v>92</v>
      </c>
      <c r="C48" s="479" t="s">
        <v>306</v>
      </c>
      <c r="D48" s="564" t="s">
        <v>109</v>
      </c>
      <c r="E48" s="565">
        <v>1</v>
      </c>
      <c r="F48" s="482">
        <v>300</v>
      </c>
      <c r="G48" s="539">
        <v>374.74</v>
      </c>
      <c r="H48" s="494">
        <v>0.08</v>
      </c>
      <c r="I48" s="495">
        <v>404.72</v>
      </c>
      <c r="J48" s="496">
        <v>112422</v>
      </c>
      <c r="K48" s="496">
        <v>8993.76</v>
      </c>
      <c r="L48" s="497">
        <v>121415.76</v>
      </c>
      <c r="M48" s="488"/>
    </row>
    <row r="49" spans="1:13" ht="67.5">
      <c r="A49" s="477">
        <v>38</v>
      </c>
      <c r="B49" s="498" t="s">
        <v>93</v>
      </c>
      <c r="C49" s="491"/>
      <c r="D49" s="507" t="s">
        <v>110</v>
      </c>
      <c r="E49" s="566"/>
      <c r="F49" s="505">
        <v>150000</v>
      </c>
      <c r="G49" s="539">
        <v>0</v>
      </c>
      <c r="H49" s="484"/>
      <c r="I49" s="485">
        <v>0</v>
      </c>
      <c r="J49" s="486">
        <v>0</v>
      </c>
      <c r="K49" s="486">
        <v>0</v>
      </c>
      <c r="L49" s="487">
        <v>0</v>
      </c>
      <c r="M49" s="488"/>
    </row>
    <row r="50" spans="1:13" ht="23.25">
      <c r="A50" s="477">
        <v>39</v>
      </c>
      <c r="B50" s="498" t="s">
        <v>94</v>
      </c>
      <c r="C50" s="491"/>
      <c r="D50" s="491" t="s">
        <v>111</v>
      </c>
      <c r="E50" s="504">
        <v>28</v>
      </c>
      <c r="F50" s="505">
        <v>100</v>
      </c>
      <c r="G50" s="539">
        <v>0</v>
      </c>
      <c r="H50" s="484"/>
      <c r="I50" s="485">
        <v>0</v>
      </c>
      <c r="J50" s="486">
        <v>0</v>
      </c>
      <c r="K50" s="486">
        <v>0</v>
      </c>
      <c r="L50" s="487">
        <v>0</v>
      </c>
      <c r="M50" s="488"/>
    </row>
    <row r="51" spans="1:13" ht="23.25">
      <c r="A51" s="477">
        <v>40</v>
      </c>
      <c r="B51" s="567" t="s">
        <v>95</v>
      </c>
      <c r="C51" s="568"/>
      <c r="D51" s="569" t="s">
        <v>112</v>
      </c>
      <c r="E51" s="570">
        <v>1</v>
      </c>
      <c r="F51" s="571">
        <v>800</v>
      </c>
      <c r="G51" s="539">
        <v>0</v>
      </c>
      <c r="H51" s="484"/>
      <c r="I51" s="485">
        <v>0</v>
      </c>
      <c r="J51" s="486"/>
      <c r="K51" s="486"/>
      <c r="L51" s="487"/>
      <c r="M51" s="488"/>
    </row>
    <row r="52" spans="1:13" ht="78.75">
      <c r="A52" s="489">
        <v>41</v>
      </c>
      <c r="B52" s="567" t="s">
        <v>96</v>
      </c>
      <c r="C52" s="568"/>
      <c r="D52" s="572" t="s">
        <v>113</v>
      </c>
      <c r="E52" s="573"/>
      <c r="F52" s="574">
        <v>350</v>
      </c>
      <c r="G52" s="539">
        <v>0</v>
      </c>
      <c r="H52" s="484"/>
      <c r="I52" s="485">
        <v>0</v>
      </c>
      <c r="J52" s="486">
        <v>0</v>
      </c>
      <c r="K52" s="486">
        <v>0</v>
      </c>
      <c r="L52" s="487">
        <v>0</v>
      </c>
      <c r="M52" s="488"/>
    </row>
    <row r="53" spans="1:13" ht="23.25">
      <c r="A53" s="477">
        <v>42</v>
      </c>
      <c r="B53" s="575" t="s">
        <v>97</v>
      </c>
      <c r="C53" s="576"/>
      <c r="D53" s="577" t="s">
        <v>114</v>
      </c>
      <c r="E53" s="578">
        <v>1</v>
      </c>
      <c r="F53" s="579">
        <v>7800</v>
      </c>
      <c r="G53" s="539">
        <v>0</v>
      </c>
      <c r="H53" s="520"/>
      <c r="I53" s="485">
        <v>0</v>
      </c>
      <c r="J53" s="486">
        <v>0</v>
      </c>
      <c r="K53" s="486">
        <v>0</v>
      </c>
      <c r="L53" s="487">
        <v>0</v>
      </c>
      <c r="M53" s="488"/>
    </row>
    <row r="54" spans="1:13" ht="23.25">
      <c r="A54" s="477">
        <v>43</v>
      </c>
      <c r="B54" s="567" t="s">
        <v>98</v>
      </c>
      <c r="C54" s="580"/>
      <c r="D54" s="580" t="s">
        <v>115</v>
      </c>
      <c r="E54" s="581">
        <v>1</v>
      </c>
      <c r="F54" s="582">
        <v>1500</v>
      </c>
      <c r="G54" s="539">
        <v>0</v>
      </c>
      <c r="H54" s="520"/>
      <c r="I54" s="485">
        <v>0</v>
      </c>
      <c r="J54" s="486">
        <v>0</v>
      </c>
      <c r="K54" s="486">
        <v>0</v>
      </c>
      <c r="L54" s="487">
        <v>0</v>
      </c>
      <c r="M54" s="488"/>
    </row>
    <row r="55" spans="1:13" ht="67.5">
      <c r="A55" s="477">
        <v>44</v>
      </c>
      <c r="B55" s="567" t="s">
        <v>99</v>
      </c>
      <c r="C55" s="580"/>
      <c r="D55" s="572" t="s">
        <v>116</v>
      </c>
      <c r="E55" s="581"/>
      <c r="F55" s="582">
        <v>13320</v>
      </c>
      <c r="G55" s="539">
        <v>0</v>
      </c>
      <c r="H55" s="520"/>
      <c r="I55" s="485">
        <v>0</v>
      </c>
      <c r="J55" s="486">
        <v>0</v>
      </c>
      <c r="K55" s="486">
        <v>0</v>
      </c>
      <c r="L55" s="487">
        <v>0</v>
      </c>
      <c r="M55" s="488"/>
    </row>
    <row r="56" spans="1:13" ht="23.25">
      <c r="A56" s="477">
        <v>45</v>
      </c>
      <c r="B56" s="567" t="s">
        <v>100</v>
      </c>
      <c r="C56" s="583"/>
      <c r="D56" s="583" t="s">
        <v>117</v>
      </c>
      <c r="E56" s="584">
        <v>63</v>
      </c>
      <c r="F56" s="585">
        <v>600</v>
      </c>
      <c r="G56" s="539">
        <v>0</v>
      </c>
      <c r="H56" s="520"/>
      <c r="I56" s="485">
        <v>0</v>
      </c>
      <c r="J56" s="486">
        <v>0</v>
      </c>
      <c r="K56" s="486">
        <v>0</v>
      </c>
      <c r="L56" s="487">
        <v>0</v>
      </c>
      <c r="M56" s="488"/>
    </row>
    <row r="57" spans="1:13" ht="90.75" thickBot="1">
      <c r="A57" s="586">
        <v>46</v>
      </c>
      <c r="B57" s="587" t="s">
        <v>101</v>
      </c>
      <c r="C57" s="588"/>
      <c r="D57" s="589" t="s">
        <v>118</v>
      </c>
      <c r="E57" s="590">
        <v>21</v>
      </c>
      <c r="F57" s="591">
        <v>600</v>
      </c>
      <c r="G57" s="592">
        <v>0</v>
      </c>
      <c r="H57" s="593"/>
      <c r="I57" s="594">
        <v>0</v>
      </c>
      <c r="J57" s="595">
        <v>0</v>
      </c>
      <c r="K57" s="595">
        <v>0</v>
      </c>
      <c r="L57" s="596">
        <v>0</v>
      </c>
      <c r="M57" s="597"/>
    </row>
    <row r="58" spans="1:13" ht="15.75" thickBot="1">
      <c r="A58" s="598"/>
      <c r="B58" s="598"/>
      <c r="C58" s="598"/>
      <c r="D58" s="598"/>
      <c r="E58" s="598"/>
      <c r="F58" s="598"/>
      <c r="G58" s="598"/>
      <c r="H58" s="598"/>
      <c r="I58" s="598"/>
      <c r="J58" s="599">
        <v>394261.33</v>
      </c>
      <c r="K58" s="600">
        <v>31551.11</v>
      </c>
      <c r="L58" s="601">
        <v>425803.44</v>
      </c>
      <c r="M58" s="602"/>
    </row>
    <row r="59" spans="1:13">
      <c r="G59" s="603"/>
      <c r="H59" s="604"/>
      <c r="I59" s="605"/>
      <c r="J59" s="606"/>
      <c r="K59" s="606"/>
      <c r="L59" s="606"/>
      <c r="M59" s="606"/>
    </row>
  </sheetData>
  <mergeCells count="3">
    <mergeCell ref="C6:D6"/>
    <mergeCell ref="C7:G7"/>
    <mergeCell ref="A58:I58"/>
  </mergeCells>
  <conditionalFormatting sqref="B41 B48 J32:L32 B36:F40 D48:F48 D41:F41 B42:F47 J33:M51 B49:F52 J53:J58 K53:L57 J52:L52 M52:M57 D34:F35 B11:B35 H28:H52 H11:H25 J11:M31">
    <cfRule type="expression" dxfId="0" priority="1" stopIfTrue="1">
      <formula>#REF!=#REF!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4"/>
  <sheetViews>
    <sheetView workbookViewId="0">
      <selection activeCell="T14" sqref="T14"/>
    </sheetView>
  </sheetViews>
  <sheetFormatPr defaultRowHeight="15"/>
  <cols>
    <col min="1" max="1" width="7" customWidth="1"/>
  </cols>
  <sheetData>
    <row r="5" spans="1:13">
      <c r="B5" s="136" t="s">
        <v>122</v>
      </c>
      <c r="G5" s="136" t="s">
        <v>123</v>
      </c>
    </row>
    <row r="6" spans="1:13">
      <c r="C6" s="433" t="s">
        <v>124</v>
      </c>
      <c r="D6" s="433"/>
      <c r="E6" s="137"/>
      <c r="F6" s="137"/>
      <c r="G6" s="137"/>
      <c r="H6" s="137"/>
      <c r="I6" s="137"/>
      <c r="J6" s="137"/>
      <c r="K6" s="137"/>
      <c r="L6" s="137"/>
      <c r="M6" s="137"/>
    </row>
    <row r="7" spans="1:13">
      <c r="C7" s="434" t="s">
        <v>125</v>
      </c>
      <c r="D7" s="434"/>
      <c r="E7" s="434"/>
      <c r="F7" s="434"/>
      <c r="G7" s="434"/>
      <c r="H7" s="137"/>
      <c r="I7" s="137"/>
      <c r="J7" s="137"/>
      <c r="K7" s="137"/>
      <c r="L7" s="137"/>
      <c r="M7" s="137"/>
    </row>
    <row r="9" spans="1:13" ht="94.5">
      <c r="A9" s="138" t="s">
        <v>0</v>
      </c>
      <c r="B9" s="139" t="s">
        <v>1</v>
      </c>
      <c r="C9" s="140" t="s">
        <v>126</v>
      </c>
      <c r="D9" s="140" t="s">
        <v>2</v>
      </c>
      <c r="E9" s="139" t="s">
        <v>127</v>
      </c>
      <c r="F9" s="141" t="s">
        <v>128</v>
      </c>
      <c r="G9" s="140" t="s">
        <v>129</v>
      </c>
      <c r="H9" s="139" t="s">
        <v>130</v>
      </c>
      <c r="I9" s="140" t="s">
        <v>131</v>
      </c>
      <c r="J9" s="141" t="s">
        <v>132</v>
      </c>
      <c r="K9" s="139" t="s">
        <v>133</v>
      </c>
      <c r="L9" s="141" t="s">
        <v>134</v>
      </c>
      <c r="M9" s="141" t="s">
        <v>135</v>
      </c>
    </row>
    <row r="10" spans="1:13">
      <c r="A10" s="142">
        <v>1</v>
      </c>
      <c r="B10" s="143">
        <v>2</v>
      </c>
      <c r="C10" s="143">
        <v>3</v>
      </c>
      <c r="D10" s="143">
        <v>4</v>
      </c>
      <c r="E10" s="143">
        <v>5</v>
      </c>
      <c r="F10" s="143">
        <v>6</v>
      </c>
      <c r="G10" s="143">
        <v>7</v>
      </c>
      <c r="H10" s="143">
        <v>8</v>
      </c>
      <c r="I10" s="143">
        <v>9</v>
      </c>
      <c r="J10" s="143">
        <v>10</v>
      </c>
      <c r="K10" s="143">
        <v>11</v>
      </c>
      <c r="L10" s="143">
        <v>12</v>
      </c>
      <c r="M10" s="143">
        <v>13</v>
      </c>
    </row>
    <row r="11" spans="1:13" ht="33.75">
      <c r="A11" s="144">
        <v>14</v>
      </c>
      <c r="B11" s="179" t="s">
        <v>51</v>
      </c>
      <c r="C11" s="438" t="s">
        <v>278</v>
      </c>
      <c r="D11" s="4" t="s">
        <v>52</v>
      </c>
      <c r="E11" s="180">
        <v>5</v>
      </c>
      <c r="F11" s="181">
        <v>50</v>
      </c>
      <c r="G11" s="148">
        <v>160.05000000000001</v>
      </c>
      <c r="H11" s="439">
        <v>8</v>
      </c>
      <c r="I11" s="148">
        <f>G11*1.08</f>
        <v>172.85400000000001</v>
      </c>
      <c r="J11" s="149">
        <f>G11*F11</f>
        <v>8002.5000000000009</v>
      </c>
      <c r="K11" s="167">
        <f>L11-J11</f>
        <v>640.19999999999982</v>
      </c>
      <c r="L11" s="25">
        <f>J11*1.08</f>
        <v>8642.7000000000007</v>
      </c>
      <c r="M11" s="249" t="s">
        <v>279</v>
      </c>
    </row>
    <row r="12" spans="1:13" ht="34.5">
      <c r="A12" s="144">
        <v>19</v>
      </c>
      <c r="B12" s="155" t="s">
        <v>61</v>
      </c>
      <c r="C12" s="440" t="s">
        <v>280</v>
      </c>
      <c r="D12" s="6" t="s">
        <v>62</v>
      </c>
      <c r="E12" s="157">
        <v>5</v>
      </c>
      <c r="F12" s="158">
        <v>300</v>
      </c>
      <c r="G12" s="159">
        <v>25.75</v>
      </c>
      <c r="H12" s="439">
        <v>8</v>
      </c>
      <c r="I12" s="148">
        <f>G12*1.08</f>
        <v>27.810000000000002</v>
      </c>
      <c r="J12" s="149">
        <f>G12*F12</f>
        <v>7725</v>
      </c>
      <c r="K12" s="25">
        <f>L12-J12</f>
        <v>618</v>
      </c>
      <c r="L12" s="25">
        <f>J12*1.08</f>
        <v>8343</v>
      </c>
      <c r="M12" s="442" t="s">
        <v>281</v>
      </c>
    </row>
    <row r="13" spans="1:13" ht="33.75">
      <c r="A13" s="144">
        <v>25</v>
      </c>
      <c r="B13" s="155" t="s">
        <v>73</v>
      </c>
      <c r="C13" s="441" t="s">
        <v>282</v>
      </c>
      <c r="D13" s="6" t="s">
        <v>74</v>
      </c>
      <c r="E13" s="190">
        <v>1</v>
      </c>
      <c r="F13" s="158">
        <v>1600</v>
      </c>
      <c r="G13" s="159">
        <v>35.700000000000003</v>
      </c>
      <c r="H13" s="439" t="s">
        <v>283</v>
      </c>
      <c r="I13" s="148">
        <f>G13*1.08</f>
        <v>38.556000000000004</v>
      </c>
      <c r="J13" s="149">
        <f>G13*F13</f>
        <v>57120.000000000007</v>
      </c>
      <c r="K13" s="25">
        <f>L13-J13</f>
        <v>4569.6000000000058</v>
      </c>
      <c r="L13" s="25">
        <f>J13*1.08</f>
        <v>61689.600000000013</v>
      </c>
      <c r="M13" s="442" t="s">
        <v>284</v>
      </c>
    </row>
    <row r="14" spans="1:13" ht="34.5">
      <c r="A14" s="192">
        <v>33</v>
      </c>
      <c r="B14" s="196" t="s">
        <v>87</v>
      </c>
      <c r="C14" s="438" t="s">
        <v>285</v>
      </c>
      <c r="D14" s="16" t="s">
        <v>104</v>
      </c>
      <c r="E14" s="198">
        <v>1</v>
      </c>
      <c r="F14" s="169">
        <v>200</v>
      </c>
      <c r="G14" s="148">
        <v>3807.05</v>
      </c>
      <c r="H14" s="439" t="s">
        <v>283</v>
      </c>
      <c r="I14" s="148">
        <f>G14*1.08</f>
        <v>4111.6140000000005</v>
      </c>
      <c r="J14" s="149">
        <f>G14*F14</f>
        <v>761410</v>
      </c>
      <c r="K14" s="167">
        <f>L14-J14</f>
        <v>60912.800000000047</v>
      </c>
      <c r="L14" s="25">
        <f>J14*1.08</f>
        <v>822322.8</v>
      </c>
      <c r="M14" s="249" t="s">
        <v>286</v>
      </c>
    </row>
  </sheetData>
  <mergeCells count="2">
    <mergeCell ref="C6:D6"/>
    <mergeCell ref="C7:G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46" workbookViewId="0">
      <selection activeCell="A46" sqref="A46:XFD46"/>
    </sheetView>
  </sheetViews>
  <sheetFormatPr defaultRowHeight="15"/>
  <cols>
    <col min="1" max="1" width="4.28515625" customWidth="1"/>
    <col min="7" max="7" width="10.85546875" customWidth="1"/>
    <col min="9" max="9" width="11" customWidth="1"/>
    <col min="10" max="10" width="11.5703125" customWidth="1"/>
    <col min="11" max="11" width="10.42578125" customWidth="1"/>
    <col min="12" max="12" width="13.140625" customWidth="1"/>
  </cols>
  <sheetData>
    <row r="1" spans="1:13">
      <c r="H1" s="307"/>
    </row>
    <row r="2" spans="1:13">
      <c r="H2" s="307"/>
    </row>
    <row r="3" spans="1:13">
      <c r="B3" s="136" t="s">
        <v>122</v>
      </c>
      <c r="G3" s="136" t="s">
        <v>123</v>
      </c>
      <c r="H3" s="307"/>
    </row>
    <row r="4" spans="1:13">
      <c r="C4" s="433" t="s">
        <v>124</v>
      </c>
      <c r="D4" s="433"/>
      <c r="E4" s="137"/>
      <c r="F4" s="137"/>
      <c r="G4" s="137"/>
      <c r="H4" s="308"/>
      <c r="I4" s="137"/>
      <c r="J4" s="137"/>
      <c r="K4" s="137"/>
      <c r="L4" s="137"/>
      <c r="M4" s="137"/>
    </row>
    <row r="5" spans="1:13">
      <c r="C5" s="434" t="s">
        <v>125</v>
      </c>
      <c r="D5" s="434"/>
      <c r="E5" s="434"/>
      <c r="F5" s="434"/>
      <c r="G5" s="434"/>
      <c r="H5" s="308"/>
      <c r="I5" s="137"/>
      <c r="J5" s="137"/>
      <c r="K5" s="137"/>
      <c r="L5" s="137"/>
      <c r="M5" s="137"/>
    </row>
    <row r="6" spans="1:13">
      <c r="H6" s="307"/>
    </row>
    <row r="7" spans="1:13" ht="94.5">
      <c r="A7" s="309" t="s">
        <v>0</v>
      </c>
      <c r="B7" s="309" t="s">
        <v>1</v>
      </c>
      <c r="C7" s="309" t="s">
        <v>126</v>
      </c>
      <c r="D7" s="309" t="s">
        <v>2</v>
      </c>
      <c r="E7" s="309" t="s">
        <v>127</v>
      </c>
      <c r="F7" s="309" t="s">
        <v>128</v>
      </c>
      <c r="G7" s="309" t="s">
        <v>129</v>
      </c>
      <c r="H7" s="310" t="s">
        <v>130</v>
      </c>
      <c r="I7" s="309" t="s">
        <v>131</v>
      </c>
      <c r="J7" s="309" t="s">
        <v>132</v>
      </c>
      <c r="K7" s="309" t="s">
        <v>133</v>
      </c>
      <c r="L7" s="309" t="s">
        <v>134</v>
      </c>
      <c r="M7" s="309" t="s">
        <v>135</v>
      </c>
    </row>
    <row r="8" spans="1:13">
      <c r="A8" s="142">
        <v>1</v>
      </c>
      <c r="B8" s="143">
        <v>2</v>
      </c>
      <c r="C8" s="143">
        <v>3</v>
      </c>
      <c r="D8" s="143">
        <v>4</v>
      </c>
      <c r="E8" s="143">
        <v>5</v>
      </c>
      <c r="F8" s="143" t="s">
        <v>186</v>
      </c>
      <c r="G8" s="143" t="s">
        <v>187</v>
      </c>
      <c r="H8" s="311" t="s">
        <v>188</v>
      </c>
      <c r="I8" s="143" t="s">
        <v>189</v>
      </c>
      <c r="J8" s="143" t="s">
        <v>190</v>
      </c>
      <c r="K8" s="143" t="s">
        <v>191</v>
      </c>
      <c r="L8" s="143" t="s">
        <v>192</v>
      </c>
      <c r="M8" s="143" t="s">
        <v>193</v>
      </c>
    </row>
    <row r="9" spans="1:13" ht="51">
      <c r="A9" s="144">
        <v>1</v>
      </c>
      <c r="B9" s="145" t="s">
        <v>25</v>
      </c>
      <c r="C9" s="312" t="s">
        <v>194</v>
      </c>
      <c r="D9" s="145" t="s">
        <v>26</v>
      </c>
      <c r="E9" s="147">
        <v>10</v>
      </c>
      <c r="F9" s="313">
        <v>500</v>
      </c>
      <c r="G9" s="314">
        <v>13.11</v>
      </c>
      <c r="H9" s="315">
        <v>0.08</v>
      </c>
      <c r="I9" s="314">
        <v>14.16</v>
      </c>
      <c r="J9" s="316">
        <v>6555</v>
      </c>
      <c r="K9" s="316">
        <v>524.4</v>
      </c>
      <c r="L9" s="317">
        <v>7079.4</v>
      </c>
      <c r="M9" s="318" t="s">
        <v>195</v>
      </c>
    </row>
    <row r="10" spans="1:13" ht="78.75">
      <c r="A10" s="144">
        <v>2</v>
      </c>
      <c r="B10" s="151" t="s">
        <v>27</v>
      </c>
      <c r="C10" s="312" t="s">
        <v>196</v>
      </c>
      <c r="D10" s="151" t="s">
        <v>28</v>
      </c>
      <c r="E10" s="153">
        <v>1</v>
      </c>
      <c r="F10" s="313">
        <v>3000</v>
      </c>
      <c r="G10" s="314" t="s">
        <v>196</v>
      </c>
      <c r="H10" s="315" t="s">
        <v>196</v>
      </c>
      <c r="I10" s="314" t="s">
        <v>196</v>
      </c>
      <c r="J10" s="316" t="s">
        <v>196</v>
      </c>
      <c r="K10" s="316" t="s">
        <v>196</v>
      </c>
      <c r="L10" s="317" t="s">
        <v>196</v>
      </c>
      <c r="M10" s="318" t="s">
        <v>196</v>
      </c>
    </row>
    <row r="11" spans="1:13" ht="90">
      <c r="A11" s="144">
        <v>3</v>
      </c>
      <c r="B11" s="155" t="s">
        <v>29</v>
      </c>
      <c r="C11" s="312" t="s">
        <v>197</v>
      </c>
      <c r="D11" s="155" t="s">
        <v>30</v>
      </c>
      <c r="E11" s="157">
        <v>5</v>
      </c>
      <c r="F11" s="313">
        <v>200</v>
      </c>
      <c r="G11" s="314">
        <v>19.57</v>
      </c>
      <c r="H11" s="315">
        <v>0.08</v>
      </c>
      <c r="I11" s="314">
        <v>21.14</v>
      </c>
      <c r="J11" s="316">
        <v>3914</v>
      </c>
      <c r="K11" s="316">
        <v>313.12</v>
      </c>
      <c r="L11" s="317">
        <v>4227.12</v>
      </c>
      <c r="M11" s="318" t="s">
        <v>198</v>
      </c>
    </row>
    <row r="12" spans="1:13" ht="79.5">
      <c r="A12" s="144">
        <v>4</v>
      </c>
      <c r="B12" s="160" t="s">
        <v>31</v>
      </c>
      <c r="C12" s="312" t="s">
        <v>196</v>
      </c>
      <c r="D12" s="155" t="s">
        <v>32</v>
      </c>
      <c r="E12" s="157">
        <v>5</v>
      </c>
      <c r="F12" s="313">
        <v>500</v>
      </c>
      <c r="G12" s="314" t="s">
        <v>196</v>
      </c>
      <c r="H12" s="315" t="s">
        <v>196</v>
      </c>
      <c r="I12" s="314" t="s">
        <v>196</v>
      </c>
      <c r="J12" s="316" t="s">
        <v>196</v>
      </c>
      <c r="K12" s="316" t="s">
        <v>196</v>
      </c>
      <c r="L12" s="317" t="s">
        <v>196</v>
      </c>
      <c r="M12" s="318" t="s">
        <v>196</v>
      </c>
    </row>
    <row r="13" spans="1:13" ht="76.5">
      <c r="A13" s="144">
        <v>5</v>
      </c>
      <c r="B13" s="162" t="s">
        <v>33</v>
      </c>
      <c r="C13" s="312" t="s">
        <v>199</v>
      </c>
      <c r="D13" s="164" t="s">
        <v>34</v>
      </c>
      <c r="E13" s="165">
        <v>5</v>
      </c>
      <c r="F13" s="313">
        <v>500</v>
      </c>
      <c r="G13" s="314">
        <v>38.07</v>
      </c>
      <c r="H13" s="315">
        <v>0.08</v>
      </c>
      <c r="I13" s="314">
        <v>41.12</v>
      </c>
      <c r="J13" s="316">
        <v>19035</v>
      </c>
      <c r="K13" s="316">
        <v>1522.8</v>
      </c>
      <c r="L13" s="317">
        <v>20557.8</v>
      </c>
      <c r="M13" s="318" t="s">
        <v>200</v>
      </c>
    </row>
    <row r="14" spans="1:13" ht="23.25">
      <c r="A14" s="144">
        <v>6</v>
      </c>
      <c r="B14" s="146" t="s">
        <v>35</v>
      </c>
      <c r="C14" s="312" t="s">
        <v>196</v>
      </c>
      <c r="D14" s="146" t="s">
        <v>36</v>
      </c>
      <c r="E14" s="147">
        <v>1</v>
      </c>
      <c r="F14" s="313">
        <v>600</v>
      </c>
      <c r="G14" s="314" t="s">
        <v>196</v>
      </c>
      <c r="H14" s="315" t="s">
        <v>196</v>
      </c>
      <c r="I14" s="314" t="s">
        <v>196</v>
      </c>
      <c r="J14" s="316" t="s">
        <v>196</v>
      </c>
      <c r="K14" s="316" t="s">
        <v>196</v>
      </c>
      <c r="L14" s="317" t="s">
        <v>196</v>
      </c>
      <c r="M14" s="318" t="s">
        <v>196</v>
      </c>
    </row>
    <row r="15" spans="1:13" ht="38.25">
      <c r="A15" s="144">
        <v>7</v>
      </c>
      <c r="B15" s="166" t="s">
        <v>37</v>
      </c>
      <c r="C15" s="312" t="s">
        <v>201</v>
      </c>
      <c r="D15" s="166" t="s">
        <v>38</v>
      </c>
      <c r="E15" s="169">
        <v>20</v>
      </c>
      <c r="F15" s="313">
        <v>150</v>
      </c>
      <c r="G15" s="314">
        <v>92.89</v>
      </c>
      <c r="H15" s="315">
        <v>0.08</v>
      </c>
      <c r="I15" s="314">
        <v>100.32</v>
      </c>
      <c r="J15" s="316">
        <v>13933.5</v>
      </c>
      <c r="K15" s="316">
        <v>1114.68</v>
      </c>
      <c r="L15" s="317">
        <v>15048.18</v>
      </c>
      <c r="M15" s="318" t="s">
        <v>202</v>
      </c>
    </row>
    <row r="16" spans="1:13" ht="63.75">
      <c r="A16" s="144">
        <v>8</v>
      </c>
      <c r="B16" s="155" t="s">
        <v>39</v>
      </c>
      <c r="C16" s="312" t="s">
        <v>203</v>
      </c>
      <c r="D16" s="155" t="s">
        <v>40</v>
      </c>
      <c r="E16" s="157">
        <v>30</v>
      </c>
      <c r="F16" s="313">
        <v>300</v>
      </c>
      <c r="G16" s="314">
        <v>8.34</v>
      </c>
      <c r="H16" s="315">
        <v>0.08</v>
      </c>
      <c r="I16" s="314">
        <v>9.01</v>
      </c>
      <c r="J16" s="316">
        <v>2502</v>
      </c>
      <c r="K16" s="316">
        <v>200.16</v>
      </c>
      <c r="L16" s="317">
        <v>2702.16</v>
      </c>
      <c r="M16" s="318" t="s">
        <v>204</v>
      </c>
    </row>
    <row r="17" spans="1:13" ht="112.5">
      <c r="A17" s="144">
        <v>9</v>
      </c>
      <c r="B17" s="170" t="s">
        <v>41</v>
      </c>
      <c r="C17" s="312" t="s">
        <v>196</v>
      </c>
      <c r="D17" s="171" t="s">
        <v>42</v>
      </c>
      <c r="E17" s="172">
        <v>1</v>
      </c>
      <c r="F17" s="313">
        <v>30</v>
      </c>
      <c r="G17" s="314" t="s">
        <v>196</v>
      </c>
      <c r="H17" s="315" t="s">
        <v>196</v>
      </c>
      <c r="I17" s="314" t="s">
        <v>196</v>
      </c>
      <c r="J17" s="316" t="s">
        <v>196</v>
      </c>
      <c r="K17" s="316" t="s">
        <v>196</v>
      </c>
      <c r="L17" s="317" t="s">
        <v>196</v>
      </c>
      <c r="M17" s="318" t="s">
        <v>196</v>
      </c>
    </row>
    <row r="18" spans="1:13" ht="76.5">
      <c r="A18" s="144">
        <v>10</v>
      </c>
      <c r="B18" s="146" t="s">
        <v>43</v>
      </c>
      <c r="C18" s="312" t="s">
        <v>205</v>
      </c>
      <c r="D18" s="146" t="s">
        <v>44</v>
      </c>
      <c r="E18" s="147">
        <v>1</v>
      </c>
      <c r="F18" s="313">
        <v>20</v>
      </c>
      <c r="G18" s="314">
        <v>3169.37</v>
      </c>
      <c r="H18" s="315">
        <v>0.08</v>
      </c>
      <c r="I18" s="314">
        <v>3422.92</v>
      </c>
      <c r="J18" s="316">
        <v>63387.4</v>
      </c>
      <c r="K18" s="316">
        <v>5070.99</v>
      </c>
      <c r="L18" s="317">
        <v>68458.39</v>
      </c>
      <c r="M18" s="318" t="s">
        <v>206</v>
      </c>
    </row>
    <row r="19" spans="1:13" ht="38.25">
      <c r="A19" s="144">
        <v>11</v>
      </c>
      <c r="B19" s="174" t="s">
        <v>45</v>
      </c>
      <c r="C19" s="312" t="s">
        <v>207</v>
      </c>
      <c r="D19" s="174" t="s">
        <v>46</v>
      </c>
      <c r="E19" s="175">
        <v>1</v>
      </c>
      <c r="F19" s="313">
        <v>50</v>
      </c>
      <c r="G19" s="314">
        <v>29.73</v>
      </c>
      <c r="H19" s="315">
        <v>0.08</v>
      </c>
      <c r="I19" s="314">
        <v>32.11</v>
      </c>
      <c r="J19" s="316">
        <v>1486.5</v>
      </c>
      <c r="K19" s="316">
        <v>118.92</v>
      </c>
      <c r="L19" s="317">
        <v>1605.42</v>
      </c>
      <c r="M19" s="318" t="s">
        <v>208</v>
      </c>
    </row>
    <row r="20" spans="1:13" ht="409.5">
      <c r="A20" s="144">
        <v>12</v>
      </c>
      <c r="B20" s="176" t="s">
        <v>47</v>
      </c>
      <c r="C20" s="312" t="s">
        <v>196</v>
      </c>
      <c r="D20" s="2" t="s">
        <v>48</v>
      </c>
      <c r="E20" s="178">
        <v>1</v>
      </c>
      <c r="F20" s="313">
        <v>2400</v>
      </c>
      <c r="G20" s="314" t="s">
        <v>196</v>
      </c>
      <c r="H20" s="315" t="s">
        <v>196</v>
      </c>
      <c r="I20" s="314" t="s">
        <v>196</v>
      </c>
      <c r="J20" s="316" t="s">
        <v>196</v>
      </c>
      <c r="K20" s="316" t="s">
        <v>196</v>
      </c>
      <c r="L20" s="317" t="s">
        <v>196</v>
      </c>
      <c r="M20" s="318" t="s">
        <v>196</v>
      </c>
    </row>
    <row r="21" spans="1:13" ht="63.75">
      <c r="A21" s="144">
        <v>13</v>
      </c>
      <c r="B21" s="3" t="s">
        <v>49</v>
      </c>
      <c r="C21" s="312" t="s">
        <v>209</v>
      </c>
      <c r="D21" s="3" t="s">
        <v>50</v>
      </c>
      <c r="E21" s="165">
        <v>10</v>
      </c>
      <c r="F21" s="313">
        <v>150</v>
      </c>
      <c r="G21" s="314">
        <v>144.88</v>
      </c>
      <c r="H21" s="315">
        <v>0.08</v>
      </c>
      <c r="I21" s="314">
        <v>156.47</v>
      </c>
      <c r="J21" s="316">
        <v>21732</v>
      </c>
      <c r="K21" s="316">
        <v>1738.56</v>
      </c>
      <c r="L21" s="317">
        <v>23470.560000000001</v>
      </c>
      <c r="M21" s="318" t="s">
        <v>210</v>
      </c>
    </row>
    <row r="22" spans="1:13" ht="63.75">
      <c r="A22" s="144">
        <v>14</v>
      </c>
      <c r="B22" s="179" t="s">
        <v>51</v>
      </c>
      <c r="C22" s="312" t="s">
        <v>211</v>
      </c>
      <c r="D22" s="4" t="s">
        <v>52</v>
      </c>
      <c r="E22" s="180">
        <v>5</v>
      </c>
      <c r="F22" s="313">
        <v>50</v>
      </c>
      <c r="G22" s="314">
        <v>147.62</v>
      </c>
      <c r="H22" s="315">
        <v>0.08</v>
      </c>
      <c r="I22" s="314">
        <v>159.43</v>
      </c>
      <c r="J22" s="316">
        <v>7381</v>
      </c>
      <c r="K22" s="316">
        <v>590.48</v>
      </c>
      <c r="L22" s="317">
        <v>7971.48</v>
      </c>
      <c r="M22" s="318" t="s">
        <v>212</v>
      </c>
    </row>
    <row r="23" spans="1:13" ht="23.25">
      <c r="A23" s="144">
        <v>15</v>
      </c>
      <c r="B23" s="5" t="s">
        <v>53</v>
      </c>
      <c r="C23" s="312" t="s">
        <v>196</v>
      </c>
      <c r="D23" s="5" t="s">
        <v>54</v>
      </c>
      <c r="E23" s="147">
        <v>10</v>
      </c>
      <c r="F23" s="313">
        <v>150</v>
      </c>
      <c r="G23" s="314" t="s">
        <v>196</v>
      </c>
      <c r="H23" s="315" t="s">
        <v>196</v>
      </c>
      <c r="I23" s="314" t="s">
        <v>196</v>
      </c>
      <c r="J23" s="316" t="s">
        <v>196</v>
      </c>
      <c r="K23" s="316" t="s">
        <v>196</v>
      </c>
      <c r="L23" s="317" t="s">
        <v>196</v>
      </c>
      <c r="M23" s="318" t="s">
        <v>196</v>
      </c>
    </row>
    <row r="24" spans="1:13" ht="22.5">
      <c r="A24" s="144">
        <v>16</v>
      </c>
      <c r="B24" s="6" t="s">
        <v>55</v>
      </c>
      <c r="C24" s="312" t="s">
        <v>196</v>
      </c>
      <c r="D24" s="6" t="s">
        <v>56</v>
      </c>
      <c r="E24" s="157">
        <v>10</v>
      </c>
      <c r="F24" s="313">
        <v>300</v>
      </c>
      <c r="G24" s="314" t="s">
        <v>196</v>
      </c>
      <c r="H24" s="315" t="s">
        <v>196</v>
      </c>
      <c r="I24" s="314" t="s">
        <v>196</v>
      </c>
      <c r="J24" s="316" t="s">
        <v>196</v>
      </c>
      <c r="K24" s="316" t="s">
        <v>196</v>
      </c>
      <c r="L24" s="317" t="s">
        <v>196</v>
      </c>
      <c r="M24" s="318" t="s">
        <v>196</v>
      </c>
    </row>
    <row r="25" spans="1:13" ht="45.75">
      <c r="A25" s="144">
        <v>17</v>
      </c>
      <c r="B25" s="160" t="s">
        <v>57</v>
      </c>
      <c r="C25" s="312" t="s">
        <v>196</v>
      </c>
      <c r="D25" s="7" t="s">
        <v>58</v>
      </c>
      <c r="E25" s="158">
        <v>20</v>
      </c>
      <c r="F25" s="313">
        <v>300</v>
      </c>
      <c r="G25" s="314" t="s">
        <v>196</v>
      </c>
      <c r="H25" s="315" t="s">
        <v>196</v>
      </c>
      <c r="I25" s="314" t="s">
        <v>196</v>
      </c>
      <c r="J25" s="316" t="s">
        <v>196</v>
      </c>
      <c r="K25" s="316" t="s">
        <v>196</v>
      </c>
      <c r="L25" s="317" t="s">
        <v>196</v>
      </c>
      <c r="M25" s="318" t="s">
        <v>196</v>
      </c>
    </row>
    <row r="26" spans="1:13" ht="63.75">
      <c r="A26" s="144">
        <v>18</v>
      </c>
      <c r="B26" s="5" t="s">
        <v>59</v>
      </c>
      <c r="C26" s="312" t="s">
        <v>213</v>
      </c>
      <c r="D26" s="5" t="s">
        <v>60</v>
      </c>
      <c r="E26" s="147">
        <v>10</v>
      </c>
      <c r="F26" s="313">
        <v>400</v>
      </c>
      <c r="G26" s="314">
        <v>9.31</v>
      </c>
      <c r="H26" s="315">
        <v>0.08</v>
      </c>
      <c r="I26" s="314">
        <v>10.050000000000001</v>
      </c>
      <c r="J26" s="316">
        <v>3724</v>
      </c>
      <c r="K26" s="316">
        <v>297.92</v>
      </c>
      <c r="L26" s="317">
        <v>4021.92</v>
      </c>
      <c r="M26" s="318" t="s">
        <v>214</v>
      </c>
    </row>
    <row r="27" spans="1:13" ht="63.75">
      <c r="A27" s="144">
        <v>19</v>
      </c>
      <c r="B27" s="155" t="s">
        <v>61</v>
      </c>
      <c r="C27" s="312" t="s">
        <v>215</v>
      </c>
      <c r="D27" s="6" t="s">
        <v>62</v>
      </c>
      <c r="E27" s="157">
        <v>5</v>
      </c>
      <c r="F27" s="313">
        <v>300</v>
      </c>
      <c r="G27" s="314">
        <v>24.48</v>
      </c>
      <c r="H27" s="315">
        <v>0.08</v>
      </c>
      <c r="I27" s="314">
        <v>26.44</v>
      </c>
      <c r="J27" s="316">
        <v>7344</v>
      </c>
      <c r="K27" s="316">
        <v>587.52</v>
      </c>
      <c r="L27" s="317">
        <v>7931.52</v>
      </c>
      <c r="M27" s="318" t="s">
        <v>216</v>
      </c>
    </row>
    <row r="28" spans="1:13" ht="90.75">
      <c r="A28" s="144">
        <v>20</v>
      </c>
      <c r="B28" s="8" t="s">
        <v>63</v>
      </c>
      <c r="C28" s="312" t="s">
        <v>196</v>
      </c>
      <c r="D28" s="9" t="s">
        <v>64</v>
      </c>
      <c r="E28" s="185">
        <v>1</v>
      </c>
      <c r="F28" s="313">
        <v>5000</v>
      </c>
      <c r="G28" s="314" t="s">
        <v>196</v>
      </c>
      <c r="H28" s="315" t="s">
        <v>196</v>
      </c>
      <c r="I28" s="314" t="s">
        <v>196</v>
      </c>
      <c r="J28" s="316" t="s">
        <v>196</v>
      </c>
      <c r="K28" s="316" t="s">
        <v>196</v>
      </c>
      <c r="L28" s="317" t="s">
        <v>196</v>
      </c>
      <c r="M28" s="318" t="s">
        <v>196</v>
      </c>
    </row>
    <row r="29" spans="1:13" ht="63.75">
      <c r="A29" s="144">
        <v>21</v>
      </c>
      <c r="B29" s="10" t="s">
        <v>65</v>
      </c>
      <c r="C29" s="312" t="s">
        <v>217</v>
      </c>
      <c r="D29" s="10" t="s">
        <v>66</v>
      </c>
      <c r="E29" s="147">
        <v>5</v>
      </c>
      <c r="F29" s="313">
        <v>1500</v>
      </c>
      <c r="G29" s="314">
        <v>79.959999999999994</v>
      </c>
      <c r="H29" s="315">
        <v>0.08</v>
      </c>
      <c r="I29" s="314">
        <v>86.36</v>
      </c>
      <c r="J29" s="316">
        <v>119940</v>
      </c>
      <c r="K29" s="316">
        <v>9595.2000000000007</v>
      </c>
      <c r="L29" s="317">
        <v>129535.2</v>
      </c>
      <c r="M29" s="318" t="s">
        <v>218</v>
      </c>
    </row>
    <row r="30" spans="1:13" ht="57">
      <c r="A30" s="144">
        <v>22</v>
      </c>
      <c r="B30" s="10" t="s">
        <v>67</v>
      </c>
      <c r="C30" s="312" t="s">
        <v>196</v>
      </c>
      <c r="D30" s="10" t="s">
        <v>68</v>
      </c>
      <c r="E30" s="147">
        <v>100</v>
      </c>
      <c r="F30" s="313">
        <v>200</v>
      </c>
      <c r="G30" s="314" t="s">
        <v>196</v>
      </c>
      <c r="H30" s="315" t="s">
        <v>196</v>
      </c>
      <c r="I30" s="314" t="s">
        <v>196</v>
      </c>
      <c r="J30" s="316" t="s">
        <v>196</v>
      </c>
      <c r="K30" s="316" t="s">
        <v>196</v>
      </c>
      <c r="L30" s="317" t="s">
        <v>196</v>
      </c>
      <c r="M30" s="318" t="s">
        <v>196</v>
      </c>
    </row>
    <row r="31" spans="1:13" ht="51">
      <c r="A31" s="144">
        <v>23</v>
      </c>
      <c r="B31" s="150" t="s">
        <v>69</v>
      </c>
      <c r="C31" s="312" t="s">
        <v>219</v>
      </c>
      <c r="D31" s="6" t="s">
        <v>70</v>
      </c>
      <c r="E31" s="175">
        <v>56</v>
      </c>
      <c r="F31" s="313">
        <v>100</v>
      </c>
      <c r="G31" s="314">
        <v>13.05</v>
      </c>
      <c r="H31" s="315">
        <v>0.08</v>
      </c>
      <c r="I31" s="314">
        <v>14.09</v>
      </c>
      <c r="J31" s="316">
        <v>1305</v>
      </c>
      <c r="K31" s="316">
        <v>104.4</v>
      </c>
      <c r="L31" s="317">
        <v>1409.4</v>
      </c>
      <c r="M31" s="318" t="s">
        <v>220</v>
      </c>
    </row>
    <row r="32" spans="1:13" ht="191.25">
      <c r="A32" s="144">
        <v>24</v>
      </c>
      <c r="B32" s="187" t="s">
        <v>71</v>
      </c>
      <c r="C32" s="312" t="s">
        <v>196</v>
      </c>
      <c r="D32" s="6" t="s">
        <v>72</v>
      </c>
      <c r="E32" s="157">
        <v>1</v>
      </c>
      <c r="F32" s="313">
        <v>20</v>
      </c>
      <c r="G32" s="314" t="s">
        <v>196</v>
      </c>
      <c r="H32" s="315" t="s">
        <v>196</v>
      </c>
      <c r="I32" s="314" t="s">
        <v>196</v>
      </c>
      <c r="J32" s="316" t="s">
        <v>196</v>
      </c>
      <c r="K32" s="316" t="s">
        <v>196</v>
      </c>
      <c r="L32" s="317" t="s">
        <v>196</v>
      </c>
      <c r="M32" s="318" t="s">
        <v>196</v>
      </c>
    </row>
    <row r="33" spans="1:13" ht="63.75">
      <c r="A33" s="144">
        <v>25</v>
      </c>
      <c r="B33" s="155" t="s">
        <v>73</v>
      </c>
      <c r="C33" s="312" t="s">
        <v>221</v>
      </c>
      <c r="D33" s="6" t="s">
        <v>74</v>
      </c>
      <c r="E33" s="190">
        <v>1</v>
      </c>
      <c r="F33" s="313">
        <v>1600</v>
      </c>
      <c r="G33" s="314">
        <v>35.020000000000003</v>
      </c>
      <c r="H33" s="315">
        <v>0.08</v>
      </c>
      <c r="I33" s="314">
        <v>37.82</v>
      </c>
      <c r="J33" s="316">
        <v>56032</v>
      </c>
      <c r="K33" s="316">
        <v>4482.5600000000004</v>
      </c>
      <c r="L33" s="317">
        <v>60514.559999999998</v>
      </c>
      <c r="M33" s="318" t="s">
        <v>222</v>
      </c>
    </row>
    <row r="34" spans="1:13" ht="78.75">
      <c r="A34" s="144">
        <v>26</v>
      </c>
      <c r="B34" s="4" t="s">
        <v>75</v>
      </c>
      <c r="C34" s="312" t="s">
        <v>196</v>
      </c>
      <c r="D34" s="11" t="s">
        <v>76</v>
      </c>
      <c r="E34" s="180"/>
      <c r="F34" s="313">
        <v>40000</v>
      </c>
      <c r="G34" s="314" t="s">
        <v>196</v>
      </c>
      <c r="H34" s="315" t="s">
        <v>196</v>
      </c>
      <c r="I34" s="314" t="s">
        <v>196</v>
      </c>
      <c r="J34" s="316" t="s">
        <v>196</v>
      </c>
      <c r="K34" s="316" t="s">
        <v>196</v>
      </c>
      <c r="L34" s="317" t="s">
        <v>196</v>
      </c>
      <c r="M34" s="318" t="s">
        <v>196</v>
      </c>
    </row>
    <row r="35" spans="1:13" ht="114.75">
      <c r="A35" s="209">
        <v>27</v>
      </c>
      <c r="B35" s="170" t="s">
        <v>77</v>
      </c>
      <c r="C35" s="312" t="s">
        <v>223</v>
      </c>
      <c r="D35" s="12" t="s">
        <v>78</v>
      </c>
      <c r="E35" s="194">
        <v>28</v>
      </c>
      <c r="F35" s="313">
        <v>140</v>
      </c>
      <c r="G35" s="314">
        <v>18135.04</v>
      </c>
      <c r="H35" s="315">
        <v>0.08</v>
      </c>
      <c r="I35" s="314">
        <v>19585.84</v>
      </c>
      <c r="J35" s="316">
        <v>2538905.6000000001</v>
      </c>
      <c r="K35" s="316">
        <v>203112.45</v>
      </c>
      <c r="L35" s="317">
        <v>2742018.05</v>
      </c>
      <c r="M35" s="319" t="s">
        <v>224</v>
      </c>
    </row>
    <row r="36" spans="1:13" ht="204">
      <c r="A36" s="192">
        <v>28</v>
      </c>
      <c r="B36" s="196" t="s">
        <v>79</v>
      </c>
      <c r="C36" s="312" t="s">
        <v>225</v>
      </c>
      <c r="D36" s="13" t="s">
        <v>80</v>
      </c>
      <c r="E36" s="180"/>
      <c r="F36" s="313">
        <v>945000</v>
      </c>
      <c r="G36" s="320">
        <v>2.1592190000000002</v>
      </c>
      <c r="H36" s="315">
        <v>0.08</v>
      </c>
      <c r="I36" s="320">
        <v>2.33</v>
      </c>
      <c r="J36" s="316">
        <v>2040461.96</v>
      </c>
      <c r="K36" s="316">
        <v>163236.96</v>
      </c>
      <c r="L36" s="317">
        <v>2203698.92</v>
      </c>
      <c r="M36" s="318" t="s">
        <v>226</v>
      </c>
    </row>
    <row r="37" spans="1:13" ht="78.75">
      <c r="A37" s="192">
        <v>29</v>
      </c>
      <c r="B37" s="196" t="s">
        <v>81</v>
      </c>
      <c r="C37" s="312" t="s">
        <v>196</v>
      </c>
      <c r="D37" s="14" t="s">
        <v>82</v>
      </c>
      <c r="E37" s="158">
        <v>1</v>
      </c>
      <c r="F37" s="313">
        <v>500</v>
      </c>
      <c r="G37" s="314" t="s">
        <v>196</v>
      </c>
      <c r="H37" s="315" t="s">
        <v>196</v>
      </c>
      <c r="I37" s="314" t="s">
        <v>196</v>
      </c>
      <c r="J37" s="316" t="s">
        <v>196</v>
      </c>
      <c r="K37" s="316" t="s">
        <v>196</v>
      </c>
      <c r="L37" s="317" t="s">
        <v>196</v>
      </c>
      <c r="M37" s="318" t="s">
        <v>196</v>
      </c>
    </row>
    <row r="38" spans="1:13" ht="23.25">
      <c r="A38" s="192">
        <v>30</v>
      </c>
      <c r="B38" s="196" t="s">
        <v>83</v>
      </c>
      <c r="C38" s="312" t="s">
        <v>196</v>
      </c>
      <c r="D38" s="14" t="s">
        <v>84</v>
      </c>
      <c r="E38" s="198">
        <v>112</v>
      </c>
      <c r="F38" s="313">
        <v>100</v>
      </c>
      <c r="G38" s="314" t="s">
        <v>196</v>
      </c>
      <c r="H38" s="315" t="s">
        <v>196</v>
      </c>
      <c r="I38" s="314" t="s">
        <v>196</v>
      </c>
      <c r="J38" s="316" t="s">
        <v>196</v>
      </c>
      <c r="K38" s="316" t="s">
        <v>196</v>
      </c>
      <c r="L38" s="317" t="s">
        <v>196</v>
      </c>
      <c r="M38" s="318" t="s">
        <v>196</v>
      </c>
    </row>
    <row r="39" spans="1:13" ht="63.75">
      <c r="A39" s="192">
        <v>31</v>
      </c>
      <c r="B39" s="196" t="s">
        <v>85</v>
      </c>
      <c r="C39" s="312" t="s">
        <v>227</v>
      </c>
      <c r="D39" s="14" t="s">
        <v>102</v>
      </c>
      <c r="E39" s="157">
        <v>1</v>
      </c>
      <c r="F39" s="313">
        <v>1000</v>
      </c>
      <c r="G39" s="314">
        <v>40.01</v>
      </c>
      <c r="H39" s="315">
        <v>0.08</v>
      </c>
      <c r="I39" s="314">
        <v>43.21</v>
      </c>
      <c r="J39" s="316">
        <v>40010</v>
      </c>
      <c r="K39" s="316">
        <v>3200.8</v>
      </c>
      <c r="L39" s="317">
        <v>43210.8</v>
      </c>
      <c r="M39" s="318" t="s">
        <v>228</v>
      </c>
    </row>
    <row r="40" spans="1:13" ht="102">
      <c r="A40" s="192">
        <v>32</v>
      </c>
      <c r="B40" s="196" t="s">
        <v>86</v>
      </c>
      <c r="C40" s="312" t="s">
        <v>229</v>
      </c>
      <c r="D40" s="15" t="s">
        <v>103</v>
      </c>
      <c r="E40" s="198"/>
      <c r="F40" s="313">
        <v>6480000</v>
      </c>
      <c r="G40" s="320">
        <v>0.51700599999999997</v>
      </c>
      <c r="H40" s="315">
        <v>0.08</v>
      </c>
      <c r="I40" s="320">
        <v>0.56000000000000005</v>
      </c>
      <c r="J40" s="316">
        <v>3350198.88</v>
      </c>
      <c r="K40" s="316">
        <v>268015.90999999997</v>
      </c>
      <c r="L40" s="317">
        <v>3618214.79</v>
      </c>
      <c r="M40" s="318" t="s">
        <v>230</v>
      </c>
    </row>
    <row r="41" spans="1:13" ht="51">
      <c r="A41" s="192">
        <v>33</v>
      </c>
      <c r="B41" s="196" t="s">
        <v>87</v>
      </c>
      <c r="C41" s="312" t="s">
        <v>231</v>
      </c>
      <c r="D41" s="16" t="s">
        <v>104</v>
      </c>
      <c r="E41" s="198">
        <v>1</v>
      </c>
      <c r="F41" s="313">
        <v>200</v>
      </c>
      <c r="G41" s="314">
        <v>3772.38</v>
      </c>
      <c r="H41" s="315">
        <v>0.08</v>
      </c>
      <c r="I41" s="314">
        <v>4074.17</v>
      </c>
      <c r="J41" s="316">
        <v>754476</v>
      </c>
      <c r="K41" s="316">
        <v>60358.080000000002</v>
      </c>
      <c r="L41" s="317">
        <v>814834.08</v>
      </c>
      <c r="M41" s="318" t="s">
        <v>232</v>
      </c>
    </row>
    <row r="42" spans="1:13" ht="22.5">
      <c r="A42" s="192">
        <v>34</v>
      </c>
      <c r="B42" s="200" t="s">
        <v>88</v>
      </c>
      <c r="C42" s="312" t="s">
        <v>196</v>
      </c>
      <c r="D42" s="17" t="s">
        <v>105</v>
      </c>
      <c r="E42" s="190">
        <v>10</v>
      </c>
      <c r="F42" s="313">
        <v>100</v>
      </c>
      <c r="G42" s="314" t="s">
        <v>196</v>
      </c>
      <c r="H42" s="315" t="s">
        <v>196</v>
      </c>
      <c r="I42" s="314" t="s">
        <v>196</v>
      </c>
      <c r="J42" s="316" t="s">
        <v>196</v>
      </c>
      <c r="K42" s="316" t="s">
        <v>196</v>
      </c>
      <c r="L42" s="317" t="s">
        <v>196</v>
      </c>
      <c r="M42" s="318" t="s">
        <v>196</v>
      </c>
    </row>
    <row r="43" spans="1:13" ht="127.5">
      <c r="A43" s="192">
        <v>35</v>
      </c>
      <c r="B43" s="196" t="s">
        <v>89</v>
      </c>
      <c r="C43" s="312" t="s">
        <v>233</v>
      </c>
      <c r="D43" s="12" t="s">
        <v>106</v>
      </c>
      <c r="E43" s="201"/>
      <c r="F43" s="313">
        <v>120000</v>
      </c>
      <c r="G43" s="320">
        <v>62.113900000000001</v>
      </c>
      <c r="H43" s="315">
        <v>0.08</v>
      </c>
      <c r="I43" s="320">
        <v>67.08</v>
      </c>
      <c r="J43" s="316">
        <v>7453668</v>
      </c>
      <c r="K43" s="316">
        <v>596293.43999999994</v>
      </c>
      <c r="L43" s="317">
        <v>8049961.4400000004</v>
      </c>
      <c r="M43" s="318" t="s">
        <v>234</v>
      </c>
    </row>
    <row r="44" spans="1:13" ht="51">
      <c r="A44" s="192">
        <v>35</v>
      </c>
      <c r="B44" s="196" t="s">
        <v>90</v>
      </c>
      <c r="C44" s="312" t="s">
        <v>235</v>
      </c>
      <c r="D44" s="12" t="s">
        <v>107</v>
      </c>
      <c r="E44" s="201">
        <v>1</v>
      </c>
      <c r="F44" s="313">
        <v>600</v>
      </c>
      <c r="G44" s="314">
        <v>1</v>
      </c>
      <c r="H44" s="315">
        <v>0.08</v>
      </c>
      <c r="I44" s="314">
        <v>1.08</v>
      </c>
      <c r="J44" s="316">
        <v>600</v>
      </c>
      <c r="K44" s="316">
        <v>48</v>
      </c>
      <c r="L44" s="317">
        <v>648</v>
      </c>
      <c r="M44" s="318" t="s">
        <v>236</v>
      </c>
    </row>
    <row r="45" spans="1:13" ht="153">
      <c r="A45" s="192">
        <v>36</v>
      </c>
      <c r="B45" s="196" t="s">
        <v>91</v>
      </c>
      <c r="C45" s="312" t="s">
        <v>237</v>
      </c>
      <c r="D45" s="18" t="s">
        <v>108</v>
      </c>
      <c r="E45" s="203"/>
      <c r="F45" s="313">
        <v>7200000</v>
      </c>
      <c r="G45" s="320">
        <v>0.31481500000000001</v>
      </c>
      <c r="H45" s="315">
        <v>0.08</v>
      </c>
      <c r="I45" s="320">
        <v>0.34</v>
      </c>
      <c r="J45" s="316">
        <v>2266668</v>
      </c>
      <c r="K45" s="316">
        <v>181333.44</v>
      </c>
      <c r="L45" s="317">
        <v>2448001.44</v>
      </c>
      <c r="M45" s="318" t="s">
        <v>238</v>
      </c>
    </row>
    <row r="46" spans="1:13" ht="100.5" customHeight="1">
      <c r="A46" s="192">
        <v>37</v>
      </c>
      <c r="B46" s="196" t="s">
        <v>92</v>
      </c>
      <c r="C46" s="312" t="s">
        <v>239</v>
      </c>
      <c r="D46" s="19" t="s">
        <v>109</v>
      </c>
      <c r="E46" s="147">
        <v>1</v>
      </c>
      <c r="F46" s="313">
        <v>300</v>
      </c>
      <c r="G46" s="314">
        <v>372.87</v>
      </c>
      <c r="H46" s="315">
        <v>0.08</v>
      </c>
      <c r="I46" s="314">
        <v>402.7</v>
      </c>
      <c r="J46" s="316">
        <v>111861</v>
      </c>
      <c r="K46" s="316">
        <v>8948.8799999999992</v>
      </c>
      <c r="L46" s="317">
        <v>120809.88</v>
      </c>
      <c r="M46" s="318" t="s">
        <v>240</v>
      </c>
    </row>
    <row r="47" spans="1:13" ht="78.75">
      <c r="A47" s="192">
        <v>38</v>
      </c>
      <c r="B47" s="196" t="s">
        <v>93</v>
      </c>
      <c r="C47" s="312" t="s">
        <v>196</v>
      </c>
      <c r="D47" s="12" t="s">
        <v>110</v>
      </c>
      <c r="E47" s="219"/>
      <c r="F47" s="313">
        <v>150000</v>
      </c>
      <c r="G47" s="314" t="s">
        <v>196</v>
      </c>
      <c r="H47" s="315" t="s">
        <v>196</v>
      </c>
      <c r="I47" s="314" t="s">
        <v>196</v>
      </c>
      <c r="J47" s="316" t="s">
        <v>196</v>
      </c>
      <c r="K47" s="316" t="s">
        <v>196</v>
      </c>
      <c r="L47" s="317" t="s">
        <v>196</v>
      </c>
      <c r="M47" s="318" t="s">
        <v>196</v>
      </c>
    </row>
    <row r="48" spans="1:13" ht="34.5">
      <c r="A48" s="192">
        <v>39</v>
      </c>
      <c r="B48" s="196" t="s">
        <v>94</v>
      </c>
      <c r="C48" s="312" t="s">
        <v>196</v>
      </c>
      <c r="D48" s="20" t="s">
        <v>111</v>
      </c>
      <c r="E48" s="181">
        <v>28</v>
      </c>
      <c r="F48" s="313">
        <v>100</v>
      </c>
      <c r="G48" s="314" t="s">
        <v>196</v>
      </c>
      <c r="H48" s="315" t="s">
        <v>196</v>
      </c>
      <c r="I48" s="314" t="s">
        <v>196</v>
      </c>
      <c r="J48" s="316" t="s">
        <v>196</v>
      </c>
      <c r="K48" s="316" t="s">
        <v>196</v>
      </c>
      <c r="L48" s="317" t="s">
        <v>196</v>
      </c>
      <c r="M48" s="318" t="s">
        <v>196</v>
      </c>
    </row>
    <row r="49" spans="1:13" ht="51">
      <c r="A49" s="192">
        <v>40</v>
      </c>
      <c r="B49" s="196" t="s">
        <v>95</v>
      </c>
      <c r="C49" s="312" t="s">
        <v>241</v>
      </c>
      <c r="D49" s="21" t="s">
        <v>112</v>
      </c>
      <c r="E49" s="221">
        <v>1</v>
      </c>
      <c r="F49" s="313">
        <v>800</v>
      </c>
      <c r="G49" s="314">
        <v>250.01</v>
      </c>
      <c r="H49" s="315">
        <v>0.08</v>
      </c>
      <c r="I49" s="314">
        <v>270.01</v>
      </c>
      <c r="J49" s="316">
        <v>200008</v>
      </c>
      <c r="K49" s="316">
        <v>16000.64</v>
      </c>
      <c r="L49" s="317">
        <v>216008.64</v>
      </c>
      <c r="M49" s="318" t="s">
        <v>242</v>
      </c>
    </row>
    <row r="50" spans="1:13" ht="78.75">
      <c r="A50" s="192">
        <v>41</v>
      </c>
      <c r="B50" s="196" t="s">
        <v>96</v>
      </c>
      <c r="C50" s="312" t="s">
        <v>196</v>
      </c>
      <c r="D50" s="12" t="s">
        <v>113</v>
      </c>
      <c r="E50" s="223"/>
      <c r="F50" s="313">
        <v>350</v>
      </c>
      <c r="G50" s="314" t="s">
        <v>196</v>
      </c>
      <c r="H50" s="315" t="s">
        <v>196</v>
      </c>
      <c r="I50" s="314" t="s">
        <v>196</v>
      </c>
      <c r="J50" s="316" t="s">
        <v>196</v>
      </c>
      <c r="K50" s="316" t="s">
        <v>196</v>
      </c>
      <c r="L50" s="317" t="s">
        <v>196</v>
      </c>
      <c r="M50" s="318" t="s">
        <v>196</v>
      </c>
    </row>
    <row r="51" spans="1:13" ht="89.25">
      <c r="A51" s="192">
        <v>42</v>
      </c>
      <c r="B51" s="225" t="s">
        <v>97</v>
      </c>
      <c r="C51" s="312" t="s">
        <v>243</v>
      </c>
      <c r="D51" s="22" t="s">
        <v>114</v>
      </c>
      <c r="E51" s="226">
        <v>1</v>
      </c>
      <c r="F51" s="313">
        <v>7800</v>
      </c>
      <c r="G51" s="320">
        <v>71.161332999999999</v>
      </c>
      <c r="H51" s="315">
        <v>0.08</v>
      </c>
      <c r="I51" s="320">
        <v>76.849999999999994</v>
      </c>
      <c r="J51" s="316">
        <v>555058.4</v>
      </c>
      <c r="K51" s="316">
        <v>44404.67</v>
      </c>
      <c r="L51" s="317">
        <v>599463.06999999995</v>
      </c>
      <c r="M51" s="318" t="s">
        <v>244</v>
      </c>
    </row>
    <row r="52" spans="1:13" ht="23.25">
      <c r="A52" s="192">
        <v>43</v>
      </c>
      <c r="B52" s="196" t="s">
        <v>98</v>
      </c>
      <c r="C52" s="312" t="s">
        <v>196</v>
      </c>
      <c r="D52" s="23" t="s">
        <v>115</v>
      </c>
      <c r="E52" s="153">
        <v>1</v>
      </c>
      <c r="F52" s="313">
        <v>1500</v>
      </c>
      <c r="G52" s="314" t="s">
        <v>196</v>
      </c>
      <c r="H52" s="315" t="s">
        <v>196</v>
      </c>
      <c r="I52" s="314" t="s">
        <v>196</v>
      </c>
      <c r="J52" s="316" t="s">
        <v>196</v>
      </c>
      <c r="K52" s="316" t="s">
        <v>196</v>
      </c>
      <c r="L52" s="317" t="s">
        <v>196</v>
      </c>
      <c r="M52" s="318" t="s">
        <v>196</v>
      </c>
    </row>
    <row r="53" spans="1:13" ht="67.5">
      <c r="A53" s="216">
        <v>44</v>
      </c>
      <c r="B53" s="166" t="s">
        <v>99</v>
      </c>
      <c r="C53" s="312" t="s">
        <v>196</v>
      </c>
      <c r="D53" s="11" t="s">
        <v>116</v>
      </c>
      <c r="E53" s="153"/>
      <c r="F53" s="313">
        <v>13320</v>
      </c>
      <c r="G53" s="314" t="s">
        <v>196</v>
      </c>
      <c r="H53" s="315" t="s">
        <v>196</v>
      </c>
      <c r="I53" s="314" t="s">
        <v>196</v>
      </c>
      <c r="J53" s="316" t="s">
        <v>196</v>
      </c>
      <c r="K53" s="316" t="s">
        <v>196</v>
      </c>
      <c r="L53" s="317" t="s">
        <v>196</v>
      </c>
      <c r="M53" s="319" t="s">
        <v>196</v>
      </c>
    </row>
    <row r="54" spans="1:13" ht="38.25">
      <c r="A54" s="192">
        <v>45</v>
      </c>
      <c r="B54" s="232" t="s">
        <v>100</v>
      </c>
      <c r="C54" s="312" t="s">
        <v>245</v>
      </c>
      <c r="D54" s="24" t="s">
        <v>117</v>
      </c>
      <c r="E54" s="234">
        <v>63</v>
      </c>
      <c r="F54" s="313">
        <v>600</v>
      </c>
      <c r="G54" s="314">
        <v>4905.6000000000004</v>
      </c>
      <c r="H54" s="315">
        <v>0.08</v>
      </c>
      <c r="I54" s="314">
        <v>5298.05</v>
      </c>
      <c r="J54" s="316">
        <v>2943360</v>
      </c>
      <c r="K54" s="316">
        <v>235468.79999999999</v>
      </c>
      <c r="L54" s="317">
        <v>3178828.8</v>
      </c>
      <c r="M54" s="318" t="s">
        <v>246</v>
      </c>
    </row>
    <row r="55" spans="1:13" ht="90">
      <c r="A55" s="144">
        <v>46</v>
      </c>
      <c r="B55" s="232" t="s">
        <v>101</v>
      </c>
      <c r="C55" s="312" t="s">
        <v>196</v>
      </c>
      <c r="D55" s="11" t="s">
        <v>118</v>
      </c>
      <c r="E55" s="234">
        <v>21</v>
      </c>
      <c r="F55" s="313">
        <v>600</v>
      </c>
      <c r="G55" s="314" t="s">
        <v>196</v>
      </c>
      <c r="H55" s="315" t="s">
        <v>196</v>
      </c>
      <c r="I55" s="314" t="s">
        <v>196</v>
      </c>
      <c r="J55" s="316" t="s">
        <v>196</v>
      </c>
      <c r="K55" s="316" t="s">
        <v>196</v>
      </c>
      <c r="L55" s="317" t="s">
        <v>196</v>
      </c>
      <c r="M55" s="318" t="s">
        <v>196</v>
      </c>
    </row>
    <row r="56" spans="1:13" ht="15.75">
      <c r="B56" s="258"/>
      <c r="C56" s="259"/>
      <c r="H56" s="307"/>
      <c r="J56" s="260">
        <v>22583547.239999998</v>
      </c>
      <c r="K56" s="260">
        <v>1806683.7799999996</v>
      </c>
      <c r="L56" s="260">
        <v>24390231.020000003</v>
      </c>
    </row>
    <row r="57" spans="1:13">
      <c r="H57" s="307"/>
    </row>
  </sheetData>
  <mergeCells count="2">
    <mergeCell ref="C4:D4"/>
    <mergeCell ref="C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57"/>
  <sheetViews>
    <sheetView topLeftCell="A49" workbookViewId="0">
      <selection activeCell="R52" sqref="R52"/>
    </sheetView>
  </sheetViews>
  <sheetFormatPr defaultRowHeight="15"/>
  <cols>
    <col min="1" max="1" width="5.140625" customWidth="1"/>
    <col min="10" max="10" width="10.28515625" customWidth="1"/>
    <col min="12" max="12" width="11.140625" customWidth="1"/>
  </cols>
  <sheetData>
    <row r="5" spans="1:13">
      <c r="B5" s="136" t="s">
        <v>122</v>
      </c>
      <c r="G5" s="136" t="s">
        <v>123</v>
      </c>
    </row>
    <row r="6" spans="1:13">
      <c r="C6" s="433" t="s">
        <v>124</v>
      </c>
      <c r="D6" s="433"/>
      <c r="E6" s="137"/>
      <c r="F6" s="137"/>
      <c r="G6" s="137"/>
      <c r="H6" s="137"/>
      <c r="I6" s="137"/>
      <c r="J6" s="137"/>
      <c r="K6" s="137"/>
      <c r="L6" s="137"/>
      <c r="M6" s="137"/>
    </row>
    <row r="7" spans="1:13">
      <c r="C7" s="434" t="s">
        <v>125</v>
      </c>
      <c r="D7" s="434"/>
      <c r="E7" s="434"/>
      <c r="F7" s="434"/>
      <c r="G7" s="434"/>
      <c r="H7" s="137"/>
      <c r="I7" s="137"/>
      <c r="J7" s="137"/>
      <c r="K7" s="137"/>
      <c r="L7" s="137"/>
      <c r="M7" s="137"/>
    </row>
    <row r="9" spans="1:13" ht="94.5">
      <c r="A9" s="138" t="s">
        <v>0</v>
      </c>
      <c r="B9" s="139" t="s">
        <v>1</v>
      </c>
      <c r="C9" s="140" t="s">
        <v>126</v>
      </c>
      <c r="D9" s="140" t="s">
        <v>2</v>
      </c>
      <c r="E9" s="139" t="s">
        <v>127</v>
      </c>
      <c r="F9" s="141" t="s">
        <v>128</v>
      </c>
      <c r="G9" s="140" t="s">
        <v>129</v>
      </c>
      <c r="H9" s="139" t="s">
        <v>130</v>
      </c>
      <c r="I9" s="140" t="s">
        <v>131</v>
      </c>
      <c r="J9" s="141" t="s">
        <v>132</v>
      </c>
      <c r="K9" s="139" t="s">
        <v>133</v>
      </c>
      <c r="L9" s="141" t="s">
        <v>134</v>
      </c>
      <c r="M9" s="141" t="s">
        <v>135</v>
      </c>
    </row>
    <row r="10" spans="1:13">
      <c r="A10" s="142">
        <v>1</v>
      </c>
      <c r="B10" s="143">
        <v>2</v>
      </c>
      <c r="C10" s="143">
        <v>3</v>
      </c>
      <c r="D10" s="143">
        <v>4</v>
      </c>
      <c r="E10" s="143">
        <v>5</v>
      </c>
      <c r="F10" s="143">
        <v>6</v>
      </c>
      <c r="G10" s="143">
        <v>7</v>
      </c>
      <c r="H10" s="143">
        <v>8</v>
      </c>
      <c r="I10" s="143">
        <v>9</v>
      </c>
      <c r="J10" s="143">
        <v>10</v>
      </c>
      <c r="K10" s="143">
        <v>11</v>
      </c>
      <c r="L10" s="143">
        <v>12</v>
      </c>
      <c r="M10" s="143">
        <v>13</v>
      </c>
    </row>
    <row r="11" spans="1:13" ht="23.25">
      <c r="A11" s="144">
        <v>1</v>
      </c>
      <c r="B11" s="145" t="s">
        <v>25</v>
      </c>
      <c r="C11" s="146"/>
      <c r="D11" s="145" t="s">
        <v>26</v>
      </c>
      <c r="E11" s="147">
        <v>10</v>
      </c>
      <c r="F11" s="147">
        <v>500</v>
      </c>
      <c r="G11" s="148"/>
      <c r="H11" s="25"/>
      <c r="I11" s="148"/>
      <c r="J11" s="149"/>
      <c r="K11" s="149"/>
      <c r="L11" s="25"/>
      <c r="M11" s="150"/>
    </row>
    <row r="12" spans="1:13" ht="78.75">
      <c r="A12" s="144">
        <v>2</v>
      </c>
      <c r="B12" s="151" t="s">
        <v>27</v>
      </c>
      <c r="C12" s="152"/>
      <c r="D12" s="151" t="s">
        <v>28</v>
      </c>
      <c r="E12" s="153">
        <v>1</v>
      </c>
      <c r="F12" s="147">
        <v>3000</v>
      </c>
      <c r="G12" s="154"/>
      <c r="H12" s="25"/>
      <c r="I12" s="148"/>
      <c r="J12" s="149"/>
      <c r="K12" s="149"/>
      <c r="L12" s="25"/>
      <c r="M12" s="150"/>
    </row>
    <row r="13" spans="1:13" ht="90">
      <c r="A13" s="144">
        <v>3</v>
      </c>
      <c r="B13" s="155" t="s">
        <v>29</v>
      </c>
      <c r="C13" s="156"/>
      <c r="D13" s="155" t="s">
        <v>30</v>
      </c>
      <c r="E13" s="157">
        <v>5</v>
      </c>
      <c r="F13" s="158">
        <v>200</v>
      </c>
      <c r="G13" s="159"/>
      <c r="H13" s="25"/>
      <c r="I13" s="148"/>
      <c r="J13" s="149"/>
      <c r="K13" s="25"/>
      <c r="L13" s="25"/>
      <c r="M13" s="150"/>
    </row>
    <row r="14" spans="1:13" ht="79.5">
      <c r="A14" s="144">
        <v>4</v>
      </c>
      <c r="B14" s="160" t="s">
        <v>31</v>
      </c>
      <c r="C14" s="161"/>
      <c r="D14" s="155" t="s">
        <v>32</v>
      </c>
      <c r="E14" s="157">
        <v>5</v>
      </c>
      <c r="F14" s="158">
        <v>500</v>
      </c>
      <c r="G14" s="159"/>
      <c r="H14" s="25"/>
      <c r="I14" s="148"/>
      <c r="J14" s="149"/>
      <c r="K14" s="25"/>
      <c r="L14" s="25"/>
      <c r="M14" s="150"/>
    </row>
    <row r="15" spans="1:13" ht="57">
      <c r="A15" s="144">
        <v>5</v>
      </c>
      <c r="B15" s="162" t="s">
        <v>33</v>
      </c>
      <c r="C15" s="163"/>
      <c r="D15" s="164" t="s">
        <v>34</v>
      </c>
      <c r="E15" s="165">
        <v>5</v>
      </c>
      <c r="F15" s="165">
        <v>500</v>
      </c>
      <c r="G15" s="148"/>
      <c r="H15" s="25"/>
      <c r="I15" s="148"/>
      <c r="J15" s="149"/>
      <c r="K15" s="149"/>
      <c r="L15" s="25"/>
      <c r="M15" s="150"/>
    </row>
    <row r="16" spans="1:13" ht="23.25">
      <c r="A16" s="144">
        <v>6</v>
      </c>
      <c r="B16" s="146" t="s">
        <v>35</v>
      </c>
      <c r="C16" s="166"/>
      <c r="D16" s="146" t="s">
        <v>36</v>
      </c>
      <c r="E16" s="147">
        <v>1</v>
      </c>
      <c r="F16" s="147">
        <v>600</v>
      </c>
      <c r="G16" s="148"/>
      <c r="H16" s="25"/>
      <c r="I16" s="148"/>
      <c r="J16" s="149"/>
      <c r="K16" s="167"/>
      <c r="L16" s="25"/>
      <c r="M16" s="168"/>
    </row>
    <row r="17" spans="1:13" ht="23.25">
      <c r="A17" s="144">
        <v>7</v>
      </c>
      <c r="B17" s="166" t="s">
        <v>37</v>
      </c>
      <c r="C17" s="166"/>
      <c r="D17" s="166" t="s">
        <v>38</v>
      </c>
      <c r="E17" s="169">
        <v>20</v>
      </c>
      <c r="F17" s="169">
        <v>150</v>
      </c>
      <c r="G17" s="148"/>
      <c r="H17" s="25"/>
      <c r="I17" s="148"/>
      <c r="J17" s="149"/>
      <c r="K17" s="167"/>
      <c r="L17" s="25"/>
      <c r="M17" s="168"/>
    </row>
    <row r="18" spans="1:13" ht="22.5">
      <c r="A18" s="144">
        <v>8</v>
      </c>
      <c r="B18" s="155" t="s">
        <v>39</v>
      </c>
      <c r="C18" s="146"/>
      <c r="D18" s="155" t="s">
        <v>40</v>
      </c>
      <c r="E18" s="157">
        <v>30</v>
      </c>
      <c r="F18" s="158">
        <v>300</v>
      </c>
      <c r="G18" s="159"/>
      <c r="H18" s="25"/>
      <c r="I18" s="148"/>
      <c r="J18" s="149"/>
      <c r="K18" s="25"/>
      <c r="L18" s="25"/>
      <c r="M18" s="150"/>
    </row>
    <row r="19" spans="1:13" ht="112.5">
      <c r="A19" s="144">
        <v>9</v>
      </c>
      <c r="B19" s="170" t="s">
        <v>41</v>
      </c>
      <c r="C19" s="170"/>
      <c r="D19" s="171" t="s">
        <v>42</v>
      </c>
      <c r="E19" s="172">
        <v>1</v>
      </c>
      <c r="F19" s="173">
        <v>30</v>
      </c>
      <c r="G19" s="49"/>
      <c r="H19" s="25"/>
      <c r="I19" s="148"/>
      <c r="J19" s="149"/>
      <c r="K19" s="25"/>
      <c r="L19" s="25"/>
      <c r="M19" s="150"/>
    </row>
    <row r="20" spans="1:13" ht="45.75">
      <c r="A20" s="144">
        <v>10</v>
      </c>
      <c r="B20" s="146" t="s">
        <v>43</v>
      </c>
      <c r="C20" s="166"/>
      <c r="D20" s="146" t="s">
        <v>44</v>
      </c>
      <c r="E20" s="147">
        <v>1</v>
      </c>
      <c r="F20" s="147">
        <v>20</v>
      </c>
      <c r="G20" s="148"/>
      <c r="H20" s="25"/>
      <c r="I20" s="148"/>
      <c r="J20" s="149"/>
      <c r="K20" s="167"/>
      <c r="L20" s="25"/>
      <c r="M20" s="168"/>
    </row>
    <row r="21" spans="1:13">
      <c r="A21" s="144">
        <v>11</v>
      </c>
      <c r="B21" s="174" t="s">
        <v>45</v>
      </c>
      <c r="C21" s="174"/>
      <c r="D21" s="174" t="s">
        <v>46</v>
      </c>
      <c r="E21" s="175">
        <v>1</v>
      </c>
      <c r="F21" s="175">
        <v>50</v>
      </c>
      <c r="G21" s="49"/>
      <c r="H21" s="25"/>
      <c r="I21" s="148"/>
      <c r="J21" s="149"/>
      <c r="K21" s="25"/>
      <c r="L21" s="25"/>
      <c r="M21" s="150"/>
    </row>
    <row r="22" spans="1:13" ht="409.5">
      <c r="A22" s="144">
        <v>12</v>
      </c>
      <c r="B22" s="176" t="s">
        <v>47</v>
      </c>
      <c r="C22" s="177"/>
      <c r="D22" s="2" t="s">
        <v>48</v>
      </c>
      <c r="E22" s="178">
        <v>1</v>
      </c>
      <c r="F22" s="165">
        <v>2400</v>
      </c>
      <c r="G22" s="49"/>
      <c r="H22" s="25"/>
      <c r="I22" s="148"/>
      <c r="J22" s="149"/>
      <c r="K22" s="149"/>
      <c r="L22" s="25"/>
      <c r="M22" s="150"/>
    </row>
    <row r="23" spans="1:13" ht="34.5">
      <c r="A23" s="144">
        <v>13</v>
      </c>
      <c r="B23" s="3" t="s">
        <v>49</v>
      </c>
      <c r="C23" s="119"/>
      <c r="D23" s="3" t="s">
        <v>50</v>
      </c>
      <c r="E23" s="165">
        <v>10</v>
      </c>
      <c r="F23" s="165">
        <v>150</v>
      </c>
      <c r="G23" s="148"/>
      <c r="H23" s="25"/>
      <c r="I23" s="148"/>
      <c r="J23" s="149"/>
      <c r="K23" s="167"/>
      <c r="L23" s="25"/>
      <c r="M23" s="168"/>
    </row>
    <row r="24" spans="1:13" ht="22.5">
      <c r="A24" s="144">
        <v>14</v>
      </c>
      <c r="B24" s="179" t="s">
        <v>51</v>
      </c>
      <c r="C24" s="119"/>
      <c r="D24" s="4" t="s">
        <v>52</v>
      </c>
      <c r="E24" s="180">
        <v>5</v>
      </c>
      <c r="F24" s="181">
        <v>50</v>
      </c>
      <c r="G24" s="148"/>
      <c r="H24" s="25"/>
      <c r="I24" s="148"/>
      <c r="J24" s="149"/>
      <c r="K24" s="167"/>
      <c r="L24" s="25"/>
      <c r="M24" s="168"/>
    </row>
    <row r="25" spans="1:13" ht="23.25">
      <c r="A25" s="144">
        <v>15</v>
      </c>
      <c r="B25" s="5" t="s">
        <v>53</v>
      </c>
      <c r="C25" s="10"/>
      <c r="D25" s="5" t="s">
        <v>54</v>
      </c>
      <c r="E25" s="147">
        <v>10</v>
      </c>
      <c r="F25" s="147">
        <v>150</v>
      </c>
      <c r="G25" s="148"/>
      <c r="H25" s="25"/>
      <c r="I25" s="148"/>
      <c r="J25" s="149"/>
      <c r="K25" s="149"/>
      <c r="L25" s="25"/>
      <c r="M25" s="150"/>
    </row>
    <row r="26" spans="1:13" ht="22.5">
      <c r="A26" s="144">
        <v>16</v>
      </c>
      <c r="B26" s="6" t="s">
        <v>55</v>
      </c>
      <c r="C26" s="6"/>
      <c r="D26" s="6" t="s">
        <v>56</v>
      </c>
      <c r="E26" s="157">
        <v>10</v>
      </c>
      <c r="F26" s="158">
        <v>300</v>
      </c>
      <c r="G26" s="182"/>
      <c r="H26" s="25"/>
      <c r="I26" s="148"/>
      <c r="J26" s="149"/>
      <c r="K26" s="182"/>
      <c r="L26" s="25"/>
      <c r="M26" s="121"/>
    </row>
    <row r="27" spans="1:13" ht="45.75">
      <c r="A27" s="144">
        <v>17</v>
      </c>
      <c r="B27" s="160" t="s">
        <v>57</v>
      </c>
      <c r="C27" s="7"/>
      <c r="D27" s="7" t="s">
        <v>58</v>
      </c>
      <c r="E27" s="158">
        <v>20</v>
      </c>
      <c r="F27" s="158">
        <v>300</v>
      </c>
      <c r="G27" s="182"/>
      <c r="H27" s="25"/>
      <c r="I27" s="148"/>
      <c r="J27" s="149"/>
      <c r="K27" s="182"/>
      <c r="L27" s="25"/>
      <c r="M27" s="150"/>
    </row>
    <row r="28" spans="1:13" ht="45.75">
      <c r="A28" s="144">
        <v>18</v>
      </c>
      <c r="B28" s="5" t="s">
        <v>59</v>
      </c>
      <c r="C28" s="184"/>
      <c r="D28" s="5" t="s">
        <v>60</v>
      </c>
      <c r="E28" s="147">
        <v>10</v>
      </c>
      <c r="F28" s="147">
        <v>400</v>
      </c>
      <c r="G28" s="148"/>
      <c r="H28" s="25"/>
      <c r="I28" s="148"/>
      <c r="J28" s="149"/>
      <c r="K28" s="149"/>
      <c r="L28" s="25"/>
      <c r="M28" s="150"/>
    </row>
    <row r="29" spans="1:13" ht="33.75">
      <c r="A29" s="144">
        <v>19</v>
      </c>
      <c r="B29" s="155" t="s">
        <v>61</v>
      </c>
      <c r="C29" s="10"/>
      <c r="D29" s="6" t="s">
        <v>62</v>
      </c>
      <c r="E29" s="157">
        <v>5</v>
      </c>
      <c r="F29" s="158">
        <v>300</v>
      </c>
      <c r="G29" s="159"/>
      <c r="H29" s="25"/>
      <c r="I29" s="148"/>
      <c r="J29" s="149"/>
      <c r="K29" s="25"/>
      <c r="L29" s="25"/>
      <c r="M29" s="150"/>
    </row>
    <row r="30" spans="1:13" ht="90.75">
      <c r="A30" s="144">
        <v>20</v>
      </c>
      <c r="B30" s="8" t="s">
        <v>63</v>
      </c>
      <c r="C30" s="9"/>
      <c r="D30" s="9" t="s">
        <v>64</v>
      </c>
      <c r="E30" s="185">
        <v>1</v>
      </c>
      <c r="F30" s="186">
        <v>5000</v>
      </c>
      <c r="G30" s="49"/>
      <c r="H30" s="25"/>
      <c r="I30" s="148"/>
      <c r="J30" s="149"/>
      <c r="K30" s="154"/>
      <c r="L30" s="25"/>
      <c r="M30" s="168"/>
    </row>
    <row r="31" spans="1:13" ht="23.25">
      <c r="A31" s="144">
        <v>21</v>
      </c>
      <c r="B31" s="10" t="s">
        <v>65</v>
      </c>
      <c r="C31" s="119"/>
      <c r="D31" s="10" t="s">
        <v>66</v>
      </c>
      <c r="E31" s="147">
        <v>5</v>
      </c>
      <c r="F31" s="147">
        <v>1500</v>
      </c>
      <c r="G31" s="148"/>
      <c r="H31" s="25"/>
      <c r="I31" s="148"/>
      <c r="J31" s="149"/>
      <c r="K31" s="167"/>
      <c r="L31" s="25"/>
      <c r="M31" s="168"/>
    </row>
    <row r="32" spans="1:13" ht="57">
      <c r="A32" s="144">
        <v>22</v>
      </c>
      <c r="B32" s="10" t="s">
        <v>67</v>
      </c>
      <c r="C32" s="119"/>
      <c r="D32" s="10" t="s">
        <v>68</v>
      </c>
      <c r="E32" s="147">
        <v>100</v>
      </c>
      <c r="F32" s="147">
        <v>200</v>
      </c>
      <c r="G32" s="148"/>
      <c r="H32" s="25"/>
      <c r="I32" s="148"/>
      <c r="J32" s="149"/>
      <c r="K32" s="167"/>
      <c r="L32" s="25"/>
      <c r="M32" s="168"/>
    </row>
    <row r="33" spans="1:13" ht="33.75">
      <c r="A33" s="144">
        <v>23</v>
      </c>
      <c r="B33" s="150" t="s">
        <v>69</v>
      </c>
      <c r="C33" s="120"/>
      <c r="D33" s="6" t="s">
        <v>70</v>
      </c>
      <c r="E33" s="175">
        <v>56</v>
      </c>
      <c r="F33" s="175">
        <v>100</v>
      </c>
      <c r="G33" s="49"/>
      <c r="H33" s="25"/>
      <c r="I33" s="148"/>
      <c r="J33" s="149"/>
      <c r="K33" s="25"/>
      <c r="L33" s="25"/>
      <c r="M33" s="150"/>
    </row>
    <row r="34" spans="1:13" ht="191.25">
      <c r="A34" s="144">
        <v>24</v>
      </c>
      <c r="B34" s="187" t="s">
        <v>71</v>
      </c>
      <c r="C34" s="7"/>
      <c r="D34" s="6" t="s">
        <v>72</v>
      </c>
      <c r="E34" s="157">
        <v>1</v>
      </c>
      <c r="F34" s="158">
        <v>20</v>
      </c>
      <c r="G34" s="188"/>
      <c r="H34" s="25"/>
      <c r="I34" s="148"/>
      <c r="J34" s="149"/>
      <c r="K34" s="188"/>
      <c r="L34" s="25"/>
      <c r="M34" s="150"/>
    </row>
    <row r="35" spans="1:13" ht="33.75">
      <c r="A35" s="144">
        <v>25</v>
      </c>
      <c r="B35" s="155" t="s">
        <v>73</v>
      </c>
      <c r="C35" s="189"/>
      <c r="D35" s="6" t="s">
        <v>74</v>
      </c>
      <c r="E35" s="190">
        <v>1</v>
      </c>
      <c r="F35" s="158">
        <v>1600</v>
      </c>
      <c r="G35" s="159"/>
      <c r="H35" s="25"/>
      <c r="I35" s="148"/>
      <c r="J35" s="149"/>
      <c r="K35" s="25"/>
      <c r="L35" s="25"/>
      <c r="M35" s="150"/>
    </row>
    <row r="36" spans="1:13" ht="78.75">
      <c r="A36" s="144">
        <v>26</v>
      </c>
      <c r="B36" s="4" t="s">
        <v>75</v>
      </c>
      <c r="C36" s="191"/>
      <c r="D36" s="11" t="s">
        <v>76</v>
      </c>
      <c r="E36" s="180"/>
      <c r="F36" s="181">
        <v>400000</v>
      </c>
      <c r="G36" s="25"/>
      <c r="H36" s="25"/>
      <c r="I36" s="148"/>
      <c r="J36" s="149"/>
      <c r="K36" s="207"/>
      <c r="L36" s="25"/>
      <c r="M36" s="121"/>
    </row>
    <row r="37" spans="1:13" ht="67.5">
      <c r="A37" s="192">
        <v>27</v>
      </c>
      <c r="B37" s="170" t="s">
        <v>77</v>
      </c>
      <c r="C37" s="193"/>
      <c r="D37" s="12" t="s">
        <v>78</v>
      </c>
      <c r="E37" s="194">
        <v>28</v>
      </c>
      <c r="F37" s="195">
        <v>140</v>
      </c>
      <c r="G37" s="154"/>
      <c r="H37" s="25"/>
      <c r="I37" s="148"/>
      <c r="J37" s="149"/>
      <c r="K37" s="167"/>
      <c r="L37" s="25"/>
      <c r="M37" s="208"/>
    </row>
    <row r="38" spans="1:13" ht="112.5">
      <c r="A38" s="192">
        <v>28</v>
      </c>
      <c r="B38" s="196" t="s">
        <v>79</v>
      </c>
      <c r="C38" s="4"/>
      <c r="D38" s="13" t="s">
        <v>80</v>
      </c>
      <c r="E38" s="180"/>
      <c r="F38" s="181">
        <v>945000</v>
      </c>
      <c r="G38" s="25"/>
      <c r="H38" s="25"/>
      <c r="I38" s="148"/>
      <c r="J38" s="149"/>
      <c r="K38" s="154"/>
      <c r="L38" s="25"/>
      <c r="M38" s="150"/>
    </row>
    <row r="39" spans="1:13" ht="78.75">
      <c r="A39" s="192">
        <v>29</v>
      </c>
      <c r="B39" s="196" t="s">
        <v>81</v>
      </c>
      <c r="C39" s="7"/>
      <c r="D39" s="14" t="s">
        <v>82</v>
      </c>
      <c r="E39" s="158">
        <v>1</v>
      </c>
      <c r="F39" s="158">
        <v>500</v>
      </c>
      <c r="G39" s="25"/>
      <c r="H39" s="25"/>
      <c r="I39" s="148"/>
      <c r="J39" s="149"/>
      <c r="K39" s="159"/>
      <c r="L39" s="25"/>
      <c r="M39" s="121"/>
    </row>
    <row r="40" spans="1:13" ht="23.25">
      <c r="A40" s="192">
        <v>30</v>
      </c>
      <c r="B40" s="196" t="s">
        <v>83</v>
      </c>
      <c r="C40" s="197"/>
      <c r="D40" s="14" t="s">
        <v>84</v>
      </c>
      <c r="E40" s="198">
        <v>112</v>
      </c>
      <c r="F40" s="169">
        <v>100</v>
      </c>
      <c r="G40" s="25"/>
      <c r="H40" s="25"/>
      <c r="I40" s="148"/>
      <c r="J40" s="149"/>
      <c r="K40" s="25"/>
      <c r="L40" s="25"/>
      <c r="M40" s="215"/>
    </row>
    <row r="41" spans="1:13" ht="33.75">
      <c r="A41" s="192">
        <v>31</v>
      </c>
      <c r="B41" s="196" t="s">
        <v>85</v>
      </c>
      <c r="C41" s="199"/>
      <c r="D41" s="14" t="s">
        <v>102</v>
      </c>
      <c r="E41" s="157">
        <v>1</v>
      </c>
      <c r="F41" s="158">
        <v>1000</v>
      </c>
      <c r="G41" s="159"/>
      <c r="H41" s="25"/>
      <c r="I41" s="148"/>
      <c r="J41" s="149"/>
      <c r="K41" s="25"/>
      <c r="L41" s="25"/>
      <c r="M41" s="150"/>
    </row>
    <row r="42" spans="1:13" ht="102">
      <c r="A42" s="192">
        <v>32</v>
      </c>
      <c r="B42" s="196" t="s">
        <v>86</v>
      </c>
      <c r="C42" s="119"/>
      <c r="D42" s="15" t="s">
        <v>103</v>
      </c>
      <c r="E42" s="198"/>
      <c r="F42" s="169">
        <v>6480000</v>
      </c>
      <c r="G42" s="148"/>
      <c r="H42" s="25"/>
      <c r="I42" s="148"/>
      <c r="J42" s="149"/>
      <c r="K42" s="167"/>
      <c r="L42" s="25"/>
      <c r="M42" s="168"/>
    </row>
    <row r="43" spans="1:13" ht="23.25">
      <c r="A43" s="192">
        <v>33</v>
      </c>
      <c r="B43" s="196" t="s">
        <v>87</v>
      </c>
      <c r="C43" s="119"/>
      <c r="D43" s="16" t="s">
        <v>104</v>
      </c>
      <c r="E43" s="198">
        <v>1</v>
      </c>
      <c r="F43" s="169">
        <v>200</v>
      </c>
      <c r="G43" s="148"/>
      <c r="H43" s="25"/>
      <c r="I43" s="148"/>
      <c r="J43" s="149"/>
      <c r="K43" s="167"/>
      <c r="L43" s="25"/>
      <c r="M43" s="168"/>
    </row>
    <row r="44" spans="1:13" ht="22.5">
      <c r="A44" s="192">
        <v>34</v>
      </c>
      <c r="B44" s="200" t="s">
        <v>88</v>
      </c>
      <c r="C44" s="121"/>
      <c r="D44" s="17" t="s">
        <v>105</v>
      </c>
      <c r="E44" s="190">
        <v>10</v>
      </c>
      <c r="F44" s="158">
        <v>100</v>
      </c>
      <c r="G44" s="188"/>
      <c r="H44" s="25"/>
      <c r="I44" s="148"/>
      <c r="J44" s="149"/>
      <c r="K44" s="188"/>
      <c r="L44" s="25"/>
      <c r="M44" s="217"/>
    </row>
    <row r="45" spans="1:13" ht="78.75">
      <c r="A45" s="192">
        <v>35</v>
      </c>
      <c r="B45" s="196" t="s">
        <v>89</v>
      </c>
      <c r="C45" s="119"/>
      <c r="D45" s="12" t="s">
        <v>106</v>
      </c>
      <c r="E45" s="201"/>
      <c r="F45" s="202">
        <v>120000</v>
      </c>
      <c r="G45" s="148"/>
      <c r="H45" s="25"/>
      <c r="I45" s="148"/>
      <c r="J45" s="149"/>
      <c r="K45" s="167"/>
      <c r="L45" s="25"/>
      <c r="M45" s="168"/>
    </row>
    <row r="46" spans="1:13" ht="34.5">
      <c r="A46" s="192">
        <v>35</v>
      </c>
      <c r="B46" s="196" t="s">
        <v>90</v>
      </c>
      <c r="C46" s="119"/>
      <c r="D46" s="12" t="s">
        <v>107</v>
      </c>
      <c r="E46" s="201">
        <v>1</v>
      </c>
      <c r="F46" s="202">
        <v>600</v>
      </c>
      <c r="G46" s="148"/>
      <c r="H46" s="25"/>
      <c r="I46" s="148"/>
      <c r="J46" s="149"/>
      <c r="K46" s="167"/>
      <c r="L46" s="25"/>
      <c r="M46" s="168"/>
    </row>
    <row r="47" spans="1:13" ht="102">
      <c r="A47" s="192">
        <v>36</v>
      </c>
      <c r="B47" s="196" t="s">
        <v>91</v>
      </c>
      <c r="C47" s="119"/>
      <c r="D47" s="18" t="s">
        <v>108</v>
      </c>
      <c r="E47" s="203"/>
      <c r="F47" s="204">
        <v>7200000</v>
      </c>
      <c r="G47" s="148"/>
      <c r="H47" s="25"/>
      <c r="I47" s="148"/>
      <c r="J47" s="149"/>
      <c r="K47" s="167"/>
      <c r="L47" s="25"/>
      <c r="M47" s="168"/>
    </row>
    <row r="48" spans="1:13" ht="23.25">
      <c r="A48" s="192">
        <v>37</v>
      </c>
      <c r="B48" s="196" t="s">
        <v>92</v>
      </c>
      <c r="C48" s="205"/>
      <c r="D48" s="19" t="s">
        <v>109</v>
      </c>
      <c r="E48" s="147">
        <v>1</v>
      </c>
      <c r="F48" s="147">
        <v>300</v>
      </c>
      <c r="G48" s="49"/>
      <c r="H48" s="25"/>
      <c r="I48" s="148"/>
      <c r="J48" s="149"/>
      <c r="K48" s="149"/>
      <c r="L48" s="25"/>
      <c r="M48" s="25"/>
    </row>
    <row r="49" spans="1:13" ht="78.75">
      <c r="A49" s="192">
        <v>38</v>
      </c>
      <c r="B49" s="196" t="s">
        <v>93</v>
      </c>
      <c r="C49" s="6"/>
      <c r="D49" s="12" t="s">
        <v>110</v>
      </c>
      <c r="E49" s="219"/>
      <c r="F49" s="169">
        <v>150000</v>
      </c>
      <c r="G49" s="159"/>
      <c r="H49" s="25"/>
      <c r="I49" s="148"/>
      <c r="J49" s="149"/>
      <c r="K49" s="159"/>
      <c r="L49" s="25"/>
      <c r="M49" s="121"/>
    </row>
    <row r="50" spans="1:13" ht="34.5">
      <c r="A50" s="192">
        <v>39</v>
      </c>
      <c r="B50" s="196" t="s">
        <v>94</v>
      </c>
      <c r="C50" s="220"/>
      <c r="D50" s="20" t="s">
        <v>111</v>
      </c>
      <c r="E50" s="181">
        <v>28</v>
      </c>
      <c r="F50" s="181">
        <v>100</v>
      </c>
      <c r="G50" s="49"/>
      <c r="H50" s="25"/>
      <c r="I50" s="148"/>
      <c r="J50" s="149"/>
      <c r="K50" s="154"/>
      <c r="L50" s="25"/>
      <c r="M50" s="150"/>
    </row>
    <row r="51" spans="1:13" ht="23.25">
      <c r="A51" s="192">
        <v>40</v>
      </c>
      <c r="B51" s="196" t="s">
        <v>95</v>
      </c>
      <c r="C51" s="4"/>
      <c r="D51" s="21" t="s">
        <v>112</v>
      </c>
      <c r="E51" s="221">
        <v>1</v>
      </c>
      <c r="F51" s="222">
        <v>800</v>
      </c>
      <c r="G51" s="25"/>
      <c r="H51" s="25"/>
      <c r="I51" s="148"/>
      <c r="J51" s="149"/>
      <c r="K51" s="167"/>
      <c r="L51" s="25"/>
      <c r="M51" s="168"/>
    </row>
    <row r="52" spans="1:13" ht="180">
      <c r="A52" s="192">
        <v>41</v>
      </c>
      <c r="B52" s="196" t="s">
        <v>96</v>
      </c>
      <c r="C52" s="242" t="s">
        <v>147</v>
      </c>
      <c r="D52" s="12" t="s">
        <v>113</v>
      </c>
      <c r="E52" s="223">
        <v>1</v>
      </c>
      <c r="F52" s="243">
        <v>350</v>
      </c>
      <c r="G52" s="244">
        <v>5062</v>
      </c>
      <c r="H52" s="245">
        <v>0.08</v>
      </c>
      <c r="I52" s="246">
        <f>G52*1.08</f>
        <v>5466.96</v>
      </c>
      <c r="J52" s="247">
        <f>F52*G52</f>
        <v>1771700</v>
      </c>
      <c r="K52" s="244">
        <f>L52-J52</f>
        <v>141736</v>
      </c>
      <c r="L52" s="248">
        <f>I52*F52</f>
        <v>1913436</v>
      </c>
      <c r="M52" s="249" t="s">
        <v>148</v>
      </c>
    </row>
    <row r="53" spans="1:13" ht="23.25">
      <c r="A53" s="192">
        <v>42</v>
      </c>
      <c r="B53" s="225" t="s">
        <v>97</v>
      </c>
      <c r="C53" s="189"/>
      <c r="D53" s="22" t="s">
        <v>114</v>
      </c>
      <c r="E53" s="226">
        <v>1</v>
      </c>
      <c r="F53" s="227">
        <v>7800</v>
      </c>
      <c r="G53" s="228"/>
      <c r="H53" s="25"/>
      <c r="I53" s="148"/>
      <c r="J53" s="149"/>
      <c r="K53" s="228"/>
      <c r="L53" s="25"/>
      <c r="M53" s="229"/>
    </row>
    <row r="54" spans="1:13" ht="23.25">
      <c r="A54" s="192">
        <v>43</v>
      </c>
      <c r="B54" s="196" t="s">
        <v>98</v>
      </c>
      <c r="C54" s="230"/>
      <c r="D54" s="23" t="s">
        <v>115</v>
      </c>
      <c r="E54" s="153">
        <v>1</v>
      </c>
      <c r="F54" s="147">
        <v>1500</v>
      </c>
      <c r="G54" s="231"/>
      <c r="H54" s="25"/>
      <c r="I54" s="148"/>
      <c r="J54" s="149"/>
      <c r="K54" s="49"/>
      <c r="L54" s="25"/>
      <c r="M54" s="150"/>
    </row>
    <row r="55" spans="1:13" ht="67.5">
      <c r="A55" s="144">
        <v>44</v>
      </c>
      <c r="B55" s="166" t="s">
        <v>99</v>
      </c>
      <c r="C55" s="230"/>
      <c r="D55" s="11" t="s">
        <v>116</v>
      </c>
      <c r="E55" s="153"/>
      <c r="F55" s="147">
        <v>13320</v>
      </c>
      <c r="G55" s="231"/>
      <c r="H55" s="25"/>
      <c r="I55" s="148"/>
      <c r="J55" s="149"/>
      <c r="K55" s="49"/>
      <c r="L55" s="25"/>
      <c r="M55" s="150"/>
    </row>
    <row r="56" spans="1:13" ht="23.25">
      <c r="A56" s="192">
        <v>45</v>
      </c>
      <c r="B56" s="232" t="s">
        <v>100</v>
      </c>
      <c r="C56" s="233"/>
      <c r="D56" s="24" t="s">
        <v>117</v>
      </c>
      <c r="E56" s="234">
        <v>63</v>
      </c>
      <c r="F56" s="235">
        <v>600</v>
      </c>
      <c r="G56" s="236"/>
      <c r="H56" s="237"/>
      <c r="I56" s="148"/>
      <c r="J56" s="238"/>
      <c r="K56" s="49"/>
      <c r="L56" s="25"/>
      <c r="M56" s="150"/>
    </row>
    <row r="57" spans="1:13" ht="90">
      <c r="A57" s="144">
        <v>46</v>
      </c>
      <c r="B57" s="232" t="s">
        <v>101</v>
      </c>
      <c r="C57" s="239"/>
      <c r="D57" s="11" t="s">
        <v>118</v>
      </c>
      <c r="E57" s="234">
        <v>21</v>
      </c>
      <c r="F57" s="240">
        <v>600</v>
      </c>
      <c r="G57" s="241"/>
      <c r="H57" s="237"/>
      <c r="I57" s="241"/>
      <c r="J57" s="238"/>
      <c r="K57" s="49"/>
      <c r="L57" s="25"/>
      <c r="M57" s="150"/>
    </row>
  </sheetData>
  <mergeCells count="2">
    <mergeCell ref="C6:D6"/>
    <mergeCell ref="C7:G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62"/>
  <sheetViews>
    <sheetView topLeftCell="A28" workbookViewId="0">
      <selection activeCell="O65" sqref="O65"/>
    </sheetView>
  </sheetViews>
  <sheetFormatPr defaultRowHeight="15"/>
  <cols>
    <col min="1" max="1" width="5.5703125" customWidth="1"/>
  </cols>
  <sheetData>
    <row r="5" spans="1:13">
      <c r="B5" s="136" t="s">
        <v>122</v>
      </c>
      <c r="G5" s="136" t="s">
        <v>123</v>
      </c>
    </row>
    <row r="6" spans="1:13">
      <c r="C6" s="433" t="s">
        <v>124</v>
      </c>
      <c r="D6" s="433"/>
      <c r="E6" s="137"/>
      <c r="F6" s="137"/>
      <c r="G6" s="137"/>
      <c r="H6" s="137"/>
      <c r="I6" s="137"/>
      <c r="J6" s="137"/>
      <c r="K6" s="137"/>
      <c r="L6" s="137"/>
      <c r="M6" s="137"/>
    </row>
    <row r="7" spans="1:13">
      <c r="C7" s="434" t="s">
        <v>125</v>
      </c>
      <c r="D7" s="434"/>
      <c r="E7" s="434"/>
      <c r="F7" s="434"/>
      <c r="G7" s="434"/>
      <c r="H7" s="137"/>
      <c r="I7" s="137"/>
      <c r="J7" s="137"/>
      <c r="K7" s="137"/>
      <c r="L7" s="137"/>
      <c r="M7" s="137"/>
    </row>
    <row r="9" spans="1:13" ht="94.5">
      <c r="A9" s="138" t="s">
        <v>0</v>
      </c>
      <c r="B9" s="139" t="s">
        <v>1</v>
      </c>
      <c r="C9" s="140" t="s">
        <v>126</v>
      </c>
      <c r="D9" s="140" t="s">
        <v>2</v>
      </c>
      <c r="E9" s="139" t="s">
        <v>127</v>
      </c>
      <c r="F9" s="141" t="s">
        <v>128</v>
      </c>
      <c r="G9" s="140" t="s">
        <v>129</v>
      </c>
      <c r="H9" s="139" t="s">
        <v>130</v>
      </c>
      <c r="I9" s="140" t="s">
        <v>131</v>
      </c>
      <c r="J9" s="141" t="s">
        <v>132</v>
      </c>
      <c r="K9" s="139" t="s">
        <v>133</v>
      </c>
      <c r="L9" s="141" t="s">
        <v>134</v>
      </c>
      <c r="M9" s="141" t="s">
        <v>135</v>
      </c>
    </row>
    <row r="10" spans="1:13">
      <c r="A10" s="142">
        <v>1</v>
      </c>
      <c r="B10" s="143">
        <v>2</v>
      </c>
      <c r="C10" s="143">
        <v>3</v>
      </c>
      <c r="D10" s="143">
        <v>4</v>
      </c>
      <c r="E10" s="143">
        <v>5</v>
      </c>
      <c r="F10" s="143">
        <v>6</v>
      </c>
      <c r="G10" s="143">
        <v>7</v>
      </c>
      <c r="H10" s="143">
        <v>8</v>
      </c>
      <c r="I10" s="143">
        <v>9</v>
      </c>
      <c r="J10" s="143">
        <v>10</v>
      </c>
      <c r="K10" s="143">
        <v>11</v>
      </c>
      <c r="L10" s="143">
        <v>12</v>
      </c>
      <c r="M10" s="143">
        <v>13</v>
      </c>
    </row>
    <row r="11" spans="1:13" ht="23.25">
      <c r="A11" s="144">
        <v>1</v>
      </c>
      <c r="B11" s="145" t="s">
        <v>25</v>
      </c>
      <c r="C11" s="146"/>
      <c r="D11" s="145" t="s">
        <v>26</v>
      </c>
      <c r="E11" s="147">
        <v>10</v>
      </c>
      <c r="F11" s="147">
        <v>500</v>
      </c>
      <c r="G11" s="148"/>
      <c r="H11" s="25"/>
      <c r="I11" s="148"/>
      <c r="J11" s="149"/>
      <c r="K11" s="149"/>
      <c r="L11" s="25"/>
      <c r="M11" s="150"/>
    </row>
    <row r="12" spans="1:13" ht="78.75">
      <c r="A12" s="144">
        <v>2</v>
      </c>
      <c r="B12" s="151" t="s">
        <v>27</v>
      </c>
      <c r="C12" s="152"/>
      <c r="D12" s="151" t="s">
        <v>28</v>
      </c>
      <c r="E12" s="153">
        <v>1</v>
      </c>
      <c r="F12" s="147">
        <v>3000</v>
      </c>
      <c r="G12" s="154"/>
      <c r="H12" s="25"/>
      <c r="I12" s="148"/>
      <c r="J12" s="149"/>
      <c r="K12" s="149"/>
      <c r="L12" s="25"/>
      <c r="M12" s="150"/>
    </row>
    <row r="13" spans="1:13" ht="90">
      <c r="A13" s="144">
        <v>3</v>
      </c>
      <c r="B13" s="155" t="s">
        <v>29</v>
      </c>
      <c r="C13" s="156"/>
      <c r="D13" s="155" t="s">
        <v>30</v>
      </c>
      <c r="E13" s="157">
        <v>5</v>
      </c>
      <c r="F13" s="158">
        <v>200</v>
      </c>
      <c r="G13" s="159"/>
      <c r="H13" s="25"/>
      <c r="I13" s="148"/>
      <c r="J13" s="149"/>
      <c r="K13" s="25"/>
      <c r="L13" s="25"/>
      <c r="M13" s="150"/>
    </row>
    <row r="14" spans="1:13" ht="79.5">
      <c r="A14" s="144">
        <v>4</v>
      </c>
      <c r="B14" s="160" t="s">
        <v>31</v>
      </c>
      <c r="C14" s="161"/>
      <c r="D14" s="155" t="s">
        <v>32</v>
      </c>
      <c r="E14" s="157">
        <v>5</v>
      </c>
      <c r="F14" s="158">
        <v>500</v>
      </c>
      <c r="G14" s="159"/>
      <c r="H14" s="25"/>
      <c r="I14" s="148"/>
      <c r="J14" s="149"/>
      <c r="K14" s="25"/>
      <c r="L14" s="25"/>
      <c r="M14" s="150"/>
    </row>
    <row r="15" spans="1:13" ht="57">
      <c r="A15" s="144">
        <v>5</v>
      </c>
      <c r="B15" s="162" t="s">
        <v>33</v>
      </c>
      <c r="C15" s="163"/>
      <c r="D15" s="164" t="s">
        <v>34</v>
      </c>
      <c r="E15" s="165">
        <v>5</v>
      </c>
      <c r="F15" s="165">
        <v>500</v>
      </c>
      <c r="G15" s="148"/>
      <c r="H15" s="25"/>
      <c r="I15" s="148"/>
      <c r="J15" s="149"/>
      <c r="K15" s="149"/>
      <c r="L15" s="25"/>
      <c r="M15" s="150"/>
    </row>
    <row r="16" spans="1:13" ht="23.25">
      <c r="A16" s="144">
        <v>6</v>
      </c>
      <c r="B16" s="146" t="s">
        <v>35</v>
      </c>
      <c r="C16" s="166"/>
      <c r="D16" s="146" t="s">
        <v>36</v>
      </c>
      <c r="E16" s="147">
        <v>1</v>
      </c>
      <c r="F16" s="147">
        <v>600</v>
      </c>
      <c r="G16" s="148"/>
      <c r="H16" s="25"/>
      <c r="I16" s="148"/>
      <c r="J16" s="149"/>
      <c r="K16" s="167"/>
      <c r="L16" s="25"/>
      <c r="M16" s="168"/>
    </row>
    <row r="17" spans="1:13" ht="23.25">
      <c r="A17" s="144">
        <v>7</v>
      </c>
      <c r="B17" s="166" t="s">
        <v>37</v>
      </c>
      <c r="C17" s="166"/>
      <c r="D17" s="166" t="s">
        <v>38</v>
      </c>
      <c r="E17" s="169">
        <v>20</v>
      </c>
      <c r="F17" s="169">
        <v>150</v>
      </c>
      <c r="G17" s="148"/>
      <c r="H17" s="25"/>
      <c r="I17" s="148"/>
      <c r="J17" s="149"/>
      <c r="K17" s="167"/>
      <c r="L17" s="25"/>
      <c r="M17" s="168"/>
    </row>
    <row r="18" spans="1:13" ht="22.5">
      <c r="A18" s="144">
        <v>8</v>
      </c>
      <c r="B18" s="155" t="s">
        <v>39</v>
      </c>
      <c r="C18" s="146"/>
      <c r="D18" s="155" t="s">
        <v>40</v>
      </c>
      <c r="E18" s="157">
        <v>30</v>
      </c>
      <c r="F18" s="158">
        <v>300</v>
      </c>
      <c r="G18" s="159"/>
      <c r="H18" s="25"/>
      <c r="I18" s="148"/>
      <c r="J18" s="149"/>
      <c r="K18" s="25"/>
      <c r="L18" s="25"/>
      <c r="M18" s="150"/>
    </row>
    <row r="19" spans="1:13" ht="112.5">
      <c r="A19" s="144">
        <v>9</v>
      </c>
      <c r="B19" s="170" t="s">
        <v>41</v>
      </c>
      <c r="C19" s="170"/>
      <c r="D19" s="171" t="s">
        <v>42</v>
      </c>
      <c r="E19" s="172">
        <v>1</v>
      </c>
      <c r="F19" s="173">
        <v>30</v>
      </c>
      <c r="G19" s="49"/>
      <c r="H19" s="25"/>
      <c r="I19" s="148"/>
      <c r="J19" s="149"/>
      <c r="K19" s="25"/>
      <c r="L19" s="25"/>
      <c r="M19" s="150"/>
    </row>
    <row r="20" spans="1:13" ht="45.75">
      <c r="A20" s="144">
        <v>10</v>
      </c>
      <c r="B20" s="146" t="s">
        <v>43</v>
      </c>
      <c r="C20" s="166"/>
      <c r="D20" s="146" t="s">
        <v>44</v>
      </c>
      <c r="E20" s="147">
        <v>1</v>
      </c>
      <c r="F20" s="147">
        <v>20</v>
      </c>
      <c r="G20" s="148"/>
      <c r="H20" s="25"/>
      <c r="I20" s="148"/>
      <c r="J20" s="149"/>
      <c r="K20" s="167"/>
      <c r="L20" s="25"/>
      <c r="M20" s="168"/>
    </row>
    <row r="21" spans="1:13">
      <c r="A21" s="144">
        <v>11</v>
      </c>
      <c r="B21" s="174" t="s">
        <v>45</v>
      </c>
      <c r="C21" s="174"/>
      <c r="D21" s="174" t="s">
        <v>46</v>
      </c>
      <c r="E21" s="175">
        <v>1</v>
      </c>
      <c r="F21" s="175">
        <v>50</v>
      </c>
      <c r="G21" s="49"/>
      <c r="H21" s="25"/>
      <c r="I21" s="148"/>
      <c r="J21" s="149"/>
      <c r="K21" s="25"/>
      <c r="L21" s="25"/>
      <c r="M21" s="150"/>
    </row>
    <row r="22" spans="1:13" ht="409.5">
      <c r="A22" s="144">
        <v>12</v>
      </c>
      <c r="B22" s="176" t="s">
        <v>47</v>
      </c>
      <c r="C22" s="177"/>
      <c r="D22" s="2" t="s">
        <v>48</v>
      </c>
      <c r="E22" s="178">
        <v>1</v>
      </c>
      <c r="F22" s="165">
        <v>2400</v>
      </c>
      <c r="G22" s="49"/>
      <c r="H22" s="25"/>
      <c r="I22" s="148"/>
      <c r="J22" s="149"/>
      <c r="K22" s="149"/>
      <c r="L22" s="25"/>
      <c r="M22" s="150"/>
    </row>
    <row r="23" spans="1:13" ht="34.5">
      <c r="A23" s="144">
        <v>13</v>
      </c>
      <c r="B23" s="3" t="s">
        <v>49</v>
      </c>
      <c r="C23" s="119"/>
      <c r="D23" s="3" t="s">
        <v>50</v>
      </c>
      <c r="E23" s="165">
        <v>10</v>
      </c>
      <c r="F23" s="165">
        <v>150</v>
      </c>
      <c r="G23" s="148"/>
      <c r="H23" s="25"/>
      <c r="I23" s="148"/>
      <c r="J23" s="149"/>
      <c r="K23" s="167"/>
      <c r="L23" s="25"/>
      <c r="M23" s="168"/>
    </row>
    <row r="24" spans="1:13" ht="22.5">
      <c r="A24" s="144">
        <v>14</v>
      </c>
      <c r="B24" s="179" t="s">
        <v>51</v>
      </c>
      <c r="C24" s="119"/>
      <c r="D24" s="4" t="s">
        <v>52</v>
      </c>
      <c r="E24" s="180">
        <v>5</v>
      </c>
      <c r="F24" s="181">
        <v>50</v>
      </c>
      <c r="G24" s="148"/>
      <c r="H24" s="25"/>
      <c r="I24" s="148"/>
      <c r="J24" s="149"/>
      <c r="K24" s="167"/>
      <c r="L24" s="25"/>
      <c r="M24" s="168"/>
    </row>
    <row r="25" spans="1:13" ht="23.25">
      <c r="A25" s="144">
        <v>15</v>
      </c>
      <c r="B25" s="5" t="s">
        <v>53</v>
      </c>
      <c r="C25" s="10"/>
      <c r="D25" s="5" t="s">
        <v>54</v>
      </c>
      <c r="E25" s="147">
        <v>10</v>
      </c>
      <c r="F25" s="147">
        <v>150</v>
      </c>
      <c r="G25" s="148"/>
      <c r="H25" s="25"/>
      <c r="I25" s="148"/>
      <c r="J25" s="149"/>
      <c r="K25" s="149"/>
      <c r="L25" s="25"/>
      <c r="M25" s="150"/>
    </row>
    <row r="26" spans="1:13" ht="22.5">
      <c r="A26" s="144">
        <v>16</v>
      </c>
      <c r="B26" s="6" t="s">
        <v>55</v>
      </c>
      <c r="C26" s="6"/>
      <c r="D26" s="6" t="s">
        <v>56</v>
      </c>
      <c r="E26" s="157">
        <v>10</v>
      </c>
      <c r="F26" s="158">
        <v>300</v>
      </c>
      <c r="G26" s="182"/>
      <c r="H26" s="25"/>
      <c r="I26" s="148"/>
      <c r="J26" s="149"/>
      <c r="K26" s="182"/>
      <c r="L26" s="25"/>
      <c r="M26" s="121"/>
    </row>
    <row r="27" spans="1:13" ht="45.75">
      <c r="A27" s="144">
        <v>17</v>
      </c>
      <c r="B27" s="160" t="s">
        <v>57</v>
      </c>
      <c r="C27" s="7"/>
      <c r="D27" s="7" t="s">
        <v>58</v>
      </c>
      <c r="E27" s="158">
        <v>20</v>
      </c>
      <c r="F27" s="158">
        <v>300</v>
      </c>
      <c r="G27" s="182"/>
      <c r="H27" s="25"/>
      <c r="I27" s="148"/>
      <c r="J27" s="149"/>
      <c r="K27" s="182"/>
      <c r="L27" s="25"/>
      <c r="M27" s="150"/>
    </row>
    <row r="28" spans="1:13" ht="45.75">
      <c r="A28" s="144">
        <v>18</v>
      </c>
      <c r="B28" s="5" t="s">
        <v>59</v>
      </c>
      <c r="C28" s="184"/>
      <c r="D28" s="5" t="s">
        <v>60</v>
      </c>
      <c r="E28" s="147">
        <v>10</v>
      </c>
      <c r="F28" s="147">
        <v>400</v>
      </c>
      <c r="G28" s="148"/>
      <c r="H28" s="25"/>
      <c r="I28" s="148"/>
      <c r="J28" s="149"/>
      <c r="K28" s="149"/>
      <c r="L28" s="25"/>
      <c r="M28" s="150"/>
    </row>
    <row r="29" spans="1:13" ht="33.75">
      <c r="A29" s="144">
        <v>19</v>
      </c>
      <c r="B29" s="155" t="s">
        <v>61</v>
      </c>
      <c r="C29" s="10"/>
      <c r="D29" s="6" t="s">
        <v>62</v>
      </c>
      <c r="E29" s="157">
        <v>5</v>
      </c>
      <c r="F29" s="158">
        <v>300</v>
      </c>
      <c r="G29" s="159"/>
      <c r="H29" s="25"/>
      <c r="I29" s="148"/>
      <c r="J29" s="149"/>
      <c r="K29" s="25"/>
      <c r="L29" s="25"/>
      <c r="M29" s="150"/>
    </row>
    <row r="30" spans="1:13" ht="90.75">
      <c r="A30" s="144">
        <v>20</v>
      </c>
      <c r="B30" s="8" t="s">
        <v>63</v>
      </c>
      <c r="C30" s="9"/>
      <c r="D30" s="9" t="s">
        <v>64</v>
      </c>
      <c r="E30" s="185">
        <v>1</v>
      </c>
      <c r="F30" s="186">
        <v>5000</v>
      </c>
      <c r="G30" s="49"/>
      <c r="H30" s="25"/>
      <c r="I30" s="148"/>
      <c r="J30" s="149"/>
      <c r="K30" s="154"/>
      <c r="L30" s="25"/>
      <c r="M30" s="168"/>
    </row>
    <row r="31" spans="1:13" ht="23.25">
      <c r="A31" s="144">
        <v>21</v>
      </c>
      <c r="B31" s="10" t="s">
        <v>65</v>
      </c>
      <c r="C31" s="119"/>
      <c r="D31" s="10" t="s">
        <v>66</v>
      </c>
      <c r="E31" s="147">
        <v>5</v>
      </c>
      <c r="F31" s="147">
        <v>1500</v>
      </c>
      <c r="G31" s="148"/>
      <c r="H31" s="25"/>
      <c r="I31" s="148"/>
      <c r="J31" s="149"/>
      <c r="K31" s="167"/>
      <c r="L31" s="25"/>
      <c r="M31" s="168"/>
    </row>
    <row r="32" spans="1:13" ht="57">
      <c r="A32" s="144">
        <v>22</v>
      </c>
      <c r="B32" s="10" t="s">
        <v>67</v>
      </c>
      <c r="C32" s="119"/>
      <c r="D32" s="10" t="s">
        <v>68</v>
      </c>
      <c r="E32" s="147">
        <v>100</v>
      </c>
      <c r="F32" s="147">
        <v>200</v>
      </c>
      <c r="G32" s="148"/>
      <c r="H32" s="25"/>
      <c r="I32" s="148"/>
      <c r="J32" s="149"/>
      <c r="K32" s="167"/>
      <c r="L32" s="25"/>
      <c r="M32" s="168"/>
    </row>
    <row r="33" spans="1:13" ht="33.75">
      <c r="A33" s="144">
        <v>23</v>
      </c>
      <c r="B33" s="150" t="s">
        <v>69</v>
      </c>
      <c r="C33" s="120"/>
      <c r="D33" s="6" t="s">
        <v>70</v>
      </c>
      <c r="E33" s="175">
        <v>56</v>
      </c>
      <c r="F33" s="175">
        <v>100</v>
      </c>
      <c r="G33" s="49"/>
      <c r="H33" s="25"/>
      <c r="I33" s="148"/>
      <c r="J33" s="149"/>
      <c r="K33" s="25"/>
      <c r="L33" s="25"/>
      <c r="M33" s="150"/>
    </row>
    <row r="34" spans="1:13" ht="191.25">
      <c r="A34" s="144">
        <v>24</v>
      </c>
      <c r="B34" s="187" t="s">
        <v>71</v>
      </c>
      <c r="C34" s="250" t="s">
        <v>149</v>
      </c>
      <c r="D34" s="6" t="s">
        <v>72</v>
      </c>
      <c r="E34" s="157">
        <v>1</v>
      </c>
      <c r="F34" s="157">
        <v>20</v>
      </c>
      <c r="G34" s="251">
        <v>524</v>
      </c>
      <c r="H34" s="252">
        <v>0.08</v>
      </c>
      <c r="I34" s="253">
        <v>565.91999999999996</v>
      </c>
      <c r="J34" s="254">
        <v>10480</v>
      </c>
      <c r="K34" s="251">
        <v>838.4</v>
      </c>
      <c r="L34" s="28">
        <v>11318.4</v>
      </c>
      <c r="M34" s="255" t="s">
        <v>150</v>
      </c>
    </row>
    <row r="35" spans="1:13" ht="33.75">
      <c r="A35" s="144">
        <v>25</v>
      </c>
      <c r="B35" s="155" t="s">
        <v>73</v>
      </c>
      <c r="C35" s="189"/>
      <c r="D35" s="6" t="s">
        <v>74</v>
      </c>
      <c r="E35" s="190">
        <v>1</v>
      </c>
      <c r="F35" s="158">
        <v>1600</v>
      </c>
      <c r="G35" s="159"/>
      <c r="H35" s="25"/>
      <c r="I35" s="148"/>
      <c r="J35" s="149"/>
      <c r="K35" s="25"/>
      <c r="L35" s="25"/>
      <c r="M35" s="150"/>
    </row>
    <row r="36" spans="1:13" ht="78.75">
      <c r="A36" s="144">
        <v>26</v>
      </c>
      <c r="B36" s="4" t="s">
        <v>75</v>
      </c>
      <c r="C36" s="191"/>
      <c r="D36" s="11" t="s">
        <v>76</v>
      </c>
      <c r="E36" s="180"/>
      <c r="F36" s="181">
        <v>400000</v>
      </c>
      <c r="G36" s="25"/>
      <c r="H36" s="25"/>
      <c r="I36" s="148"/>
      <c r="J36" s="149"/>
      <c r="K36" s="207"/>
      <c r="L36" s="25"/>
      <c r="M36" s="121"/>
    </row>
    <row r="37" spans="1:13" ht="67.5">
      <c r="A37" s="192">
        <v>27</v>
      </c>
      <c r="B37" s="170" t="s">
        <v>77</v>
      </c>
      <c r="C37" s="193"/>
      <c r="D37" s="12" t="s">
        <v>78</v>
      </c>
      <c r="E37" s="194">
        <v>28</v>
      </c>
      <c r="F37" s="195">
        <v>140</v>
      </c>
      <c r="G37" s="154"/>
      <c r="H37" s="25"/>
      <c r="I37" s="148"/>
      <c r="J37" s="149"/>
      <c r="K37" s="167"/>
      <c r="L37" s="25"/>
      <c r="M37" s="208"/>
    </row>
    <row r="38" spans="1:13" ht="112.5">
      <c r="A38" s="192">
        <v>28</v>
      </c>
      <c r="B38" s="196" t="s">
        <v>79</v>
      </c>
      <c r="C38" s="4"/>
      <c r="D38" s="13" t="s">
        <v>80</v>
      </c>
      <c r="E38" s="180"/>
      <c r="F38" s="181">
        <v>945000</v>
      </c>
      <c r="G38" s="25"/>
      <c r="H38" s="25"/>
      <c r="I38" s="148"/>
      <c r="J38" s="149"/>
      <c r="K38" s="154"/>
      <c r="L38" s="25"/>
      <c r="M38" s="150"/>
    </row>
    <row r="39" spans="1:13" ht="78.75">
      <c r="A39" s="192">
        <v>29</v>
      </c>
      <c r="B39" s="196" t="s">
        <v>81</v>
      </c>
      <c r="C39" s="7"/>
      <c r="D39" s="14" t="s">
        <v>82</v>
      </c>
      <c r="E39" s="158">
        <v>1</v>
      </c>
      <c r="F39" s="158">
        <v>500</v>
      </c>
      <c r="G39" s="25"/>
      <c r="H39" s="25"/>
      <c r="I39" s="148"/>
      <c r="J39" s="149"/>
      <c r="K39" s="159"/>
      <c r="L39" s="25"/>
      <c r="M39" s="121"/>
    </row>
    <row r="40" spans="1:13" ht="23.25">
      <c r="A40" s="192">
        <v>30</v>
      </c>
      <c r="B40" s="196" t="s">
        <v>83</v>
      </c>
      <c r="C40" s="197"/>
      <c r="D40" s="14" t="s">
        <v>84</v>
      </c>
      <c r="E40" s="198">
        <v>112</v>
      </c>
      <c r="F40" s="169">
        <v>100</v>
      </c>
      <c r="G40" s="25"/>
      <c r="H40" s="25"/>
      <c r="I40" s="148"/>
      <c r="J40" s="149"/>
      <c r="K40" s="25"/>
      <c r="L40" s="25"/>
      <c r="M40" s="215"/>
    </row>
    <row r="41" spans="1:13" ht="33.75">
      <c r="A41" s="192">
        <v>31</v>
      </c>
      <c r="B41" s="196" t="s">
        <v>85</v>
      </c>
      <c r="C41" s="199"/>
      <c r="D41" s="14" t="s">
        <v>102</v>
      </c>
      <c r="E41" s="157">
        <v>1</v>
      </c>
      <c r="F41" s="158">
        <v>1000</v>
      </c>
      <c r="G41" s="159"/>
      <c r="H41" s="25"/>
      <c r="I41" s="148"/>
      <c r="J41" s="149"/>
      <c r="K41" s="25"/>
      <c r="L41" s="25"/>
      <c r="M41" s="150"/>
    </row>
    <row r="42" spans="1:13" ht="102">
      <c r="A42" s="192">
        <v>32</v>
      </c>
      <c r="B42" s="196" t="s">
        <v>86</v>
      </c>
      <c r="C42" s="119"/>
      <c r="D42" s="15" t="s">
        <v>103</v>
      </c>
      <c r="E42" s="198"/>
      <c r="F42" s="169">
        <v>6480000</v>
      </c>
      <c r="G42" s="148"/>
      <c r="H42" s="25"/>
      <c r="I42" s="148"/>
      <c r="J42" s="149"/>
      <c r="K42" s="167"/>
      <c r="L42" s="25"/>
      <c r="M42" s="168"/>
    </row>
    <row r="43" spans="1:13" ht="23.25">
      <c r="A43" s="192">
        <v>33</v>
      </c>
      <c r="B43" s="196" t="s">
        <v>87</v>
      </c>
      <c r="C43" s="119"/>
      <c r="D43" s="16" t="s">
        <v>104</v>
      </c>
      <c r="E43" s="198">
        <v>1</v>
      </c>
      <c r="F43" s="169">
        <v>200</v>
      </c>
      <c r="G43" s="148"/>
      <c r="H43" s="25"/>
      <c r="I43" s="148"/>
      <c r="J43" s="149"/>
      <c r="K43" s="167"/>
      <c r="L43" s="25"/>
      <c r="M43" s="168"/>
    </row>
    <row r="44" spans="1:13" ht="45">
      <c r="A44" s="192">
        <v>34</v>
      </c>
      <c r="B44" s="256" t="s">
        <v>88</v>
      </c>
      <c r="C44" s="197" t="s">
        <v>151</v>
      </c>
      <c r="D44" s="14" t="s">
        <v>105</v>
      </c>
      <c r="E44" s="157">
        <v>10</v>
      </c>
      <c r="F44" s="157">
        <v>100</v>
      </c>
      <c r="G44" s="251">
        <v>78</v>
      </c>
      <c r="H44" s="252">
        <v>0.08</v>
      </c>
      <c r="I44" s="253">
        <v>84.24</v>
      </c>
      <c r="J44" s="254">
        <v>7800</v>
      </c>
      <c r="K44" s="251">
        <v>624</v>
      </c>
      <c r="L44" s="28">
        <v>8424</v>
      </c>
      <c r="M44" s="257" t="s">
        <v>152</v>
      </c>
    </row>
    <row r="45" spans="1:13" ht="78.75">
      <c r="A45" s="192">
        <v>35</v>
      </c>
      <c r="B45" s="196" t="s">
        <v>89</v>
      </c>
      <c r="C45" s="119"/>
      <c r="D45" s="12" t="s">
        <v>106</v>
      </c>
      <c r="E45" s="201"/>
      <c r="F45" s="202">
        <v>120000</v>
      </c>
      <c r="G45" s="148"/>
      <c r="H45" s="25"/>
      <c r="I45" s="148"/>
      <c r="J45" s="149"/>
      <c r="K45" s="167"/>
      <c r="L45" s="25"/>
      <c r="M45" s="168"/>
    </row>
    <row r="46" spans="1:13" ht="34.5">
      <c r="A46" s="192">
        <v>35</v>
      </c>
      <c r="B46" s="196" t="s">
        <v>90</v>
      </c>
      <c r="C46" s="119"/>
      <c r="D46" s="12" t="s">
        <v>107</v>
      </c>
      <c r="E46" s="201">
        <v>1</v>
      </c>
      <c r="F46" s="202">
        <v>600</v>
      </c>
      <c r="G46" s="148"/>
      <c r="H46" s="25"/>
      <c r="I46" s="148"/>
      <c r="J46" s="149"/>
      <c r="K46" s="167"/>
      <c r="L46" s="25"/>
      <c r="M46" s="168"/>
    </row>
    <row r="47" spans="1:13" ht="102">
      <c r="A47" s="192">
        <v>36</v>
      </c>
      <c r="B47" s="196" t="s">
        <v>91</v>
      </c>
      <c r="C47" s="119"/>
      <c r="D47" s="18" t="s">
        <v>108</v>
      </c>
      <c r="E47" s="203"/>
      <c r="F47" s="204">
        <v>7200000</v>
      </c>
      <c r="G47" s="148"/>
      <c r="H47" s="25"/>
      <c r="I47" s="148"/>
      <c r="J47" s="149"/>
      <c r="K47" s="167"/>
      <c r="L47" s="25"/>
      <c r="M47" s="168"/>
    </row>
    <row r="48" spans="1:13" ht="23.25">
      <c r="A48" s="192">
        <v>37</v>
      </c>
      <c r="B48" s="196" t="s">
        <v>92</v>
      </c>
      <c r="C48" s="205"/>
      <c r="D48" s="19" t="s">
        <v>109</v>
      </c>
      <c r="E48" s="147">
        <v>1</v>
      </c>
      <c r="F48" s="147">
        <v>300</v>
      </c>
      <c r="G48" s="49"/>
      <c r="H48" s="25"/>
      <c r="I48" s="148"/>
      <c r="J48" s="149"/>
      <c r="K48" s="149"/>
      <c r="L48" s="25"/>
      <c r="M48" s="25"/>
    </row>
    <row r="49" spans="1:13" ht="78.75">
      <c r="A49" s="192">
        <v>38</v>
      </c>
      <c r="B49" s="196" t="s">
        <v>93</v>
      </c>
      <c r="C49" s="6"/>
      <c r="D49" s="12" t="s">
        <v>110</v>
      </c>
      <c r="E49" s="219"/>
      <c r="F49" s="169">
        <v>150000</v>
      </c>
      <c r="G49" s="159"/>
      <c r="H49" s="25"/>
      <c r="I49" s="148"/>
      <c r="J49" s="149"/>
      <c r="K49" s="159"/>
      <c r="L49" s="25"/>
      <c r="M49" s="121"/>
    </row>
    <row r="50" spans="1:13" ht="34.5">
      <c r="A50" s="192">
        <v>39</v>
      </c>
      <c r="B50" s="196" t="s">
        <v>94</v>
      </c>
      <c r="C50" s="220"/>
      <c r="D50" s="20" t="s">
        <v>111</v>
      </c>
      <c r="E50" s="181">
        <v>28</v>
      </c>
      <c r="F50" s="181">
        <v>100</v>
      </c>
      <c r="G50" s="49"/>
      <c r="H50" s="25"/>
      <c r="I50" s="148"/>
      <c r="J50" s="149"/>
      <c r="K50" s="154"/>
      <c r="L50" s="25"/>
      <c r="M50" s="150"/>
    </row>
    <row r="51" spans="1:13" ht="23.25">
      <c r="A51" s="192">
        <v>40</v>
      </c>
      <c r="B51" s="196" t="s">
        <v>95</v>
      </c>
      <c r="C51" s="4"/>
      <c r="D51" s="21" t="s">
        <v>112</v>
      </c>
      <c r="E51" s="221">
        <v>1</v>
      </c>
      <c r="F51" s="222">
        <v>800</v>
      </c>
      <c r="G51" s="25"/>
      <c r="H51" s="25"/>
      <c r="I51" s="148"/>
      <c r="J51" s="149"/>
      <c r="K51" s="167"/>
      <c r="L51" s="25"/>
      <c r="M51" s="168"/>
    </row>
    <row r="52" spans="1:13" ht="78.75">
      <c r="A52" s="192">
        <v>41</v>
      </c>
      <c r="B52" s="196" t="s">
        <v>96</v>
      </c>
      <c r="C52" s="6"/>
      <c r="D52" s="12" t="s">
        <v>113</v>
      </c>
      <c r="E52" s="223"/>
      <c r="F52" s="224">
        <v>350</v>
      </c>
      <c r="G52" s="49"/>
      <c r="H52" s="25"/>
      <c r="I52" s="148"/>
      <c r="J52" s="149"/>
      <c r="K52" s="49"/>
      <c r="L52" s="25"/>
      <c r="M52" s="168"/>
    </row>
    <row r="53" spans="1:13" ht="23.25">
      <c r="A53" s="192">
        <v>42</v>
      </c>
      <c r="B53" s="225" t="s">
        <v>97</v>
      </c>
      <c r="C53" s="189"/>
      <c r="D53" s="22" t="s">
        <v>114</v>
      </c>
      <c r="E53" s="226">
        <v>1</v>
      </c>
      <c r="F53" s="227">
        <v>7800</v>
      </c>
      <c r="G53" s="228"/>
      <c r="H53" s="25"/>
      <c r="I53" s="148"/>
      <c r="J53" s="149"/>
      <c r="K53" s="228"/>
      <c r="L53" s="25"/>
      <c r="M53" s="229"/>
    </row>
    <row r="54" spans="1:13" ht="23.25">
      <c r="A54" s="192">
        <v>43</v>
      </c>
      <c r="B54" s="196" t="s">
        <v>98</v>
      </c>
      <c r="C54" s="230"/>
      <c r="D54" s="23" t="s">
        <v>115</v>
      </c>
      <c r="E54" s="153">
        <v>1</v>
      </c>
      <c r="F54" s="147">
        <v>1500</v>
      </c>
      <c r="G54" s="231"/>
      <c r="H54" s="25"/>
      <c r="I54" s="148"/>
      <c r="J54" s="149"/>
      <c r="K54" s="49"/>
      <c r="L54" s="25"/>
      <c r="M54" s="150"/>
    </row>
    <row r="55" spans="1:13" ht="67.5">
      <c r="A55" s="144">
        <v>44</v>
      </c>
      <c r="B55" s="166" t="s">
        <v>99</v>
      </c>
      <c r="C55" s="230"/>
      <c r="D55" s="11" t="s">
        <v>116</v>
      </c>
      <c r="E55" s="153"/>
      <c r="F55" s="147">
        <v>13320</v>
      </c>
      <c r="G55" s="231"/>
      <c r="H55" s="25"/>
      <c r="I55" s="148"/>
      <c r="J55" s="149"/>
      <c r="K55" s="49"/>
      <c r="L55" s="25"/>
      <c r="M55" s="150"/>
    </row>
    <row r="56" spans="1:13" ht="23.25">
      <c r="A56" s="192">
        <v>45</v>
      </c>
      <c r="B56" s="232" t="s">
        <v>100</v>
      </c>
      <c r="C56" s="233"/>
      <c r="D56" s="24" t="s">
        <v>117</v>
      </c>
      <c r="E56" s="234">
        <v>63</v>
      </c>
      <c r="F56" s="235">
        <v>600</v>
      </c>
      <c r="G56" s="236"/>
      <c r="H56" s="237"/>
      <c r="I56" s="148"/>
      <c r="J56" s="238"/>
      <c r="K56" s="49"/>
      <c r="L56" s="25"/>
      <c r="M56" s="150"/>
    </row>
    <row r="57" spans="1:13" ht="90">
      <c r="A57" s="144">
        <v>46</v>
      </c>
      <c r="B57" s="232" t="s">
        <v>101</v>
      </c>
      <c r="C57" s="239"/>
      <c r="D57" s="11" t="s">
        <v>118</v>
      </c>
      <c r="E57" s="234">
        <v>21</v>
      </c>
      <c r="F57" s="240">
        <v>600</v>
      </c>
      <c r="G57" s="241"/>
      <c r="H57" s="237"/>
      <c r="I57" s="241"/>
      <c r="J57" s="238"/>
      <c r="K57" s="49"/>
      <c r="L57" s="25"/>
      <c r="M57" s="150"/>
    </row>
    <row r="58" spans="1:13" ht="15.75">
      <c r="B58" s="258"/>
      <c r="C58" s="259"/>
      <c r="J58" s="260"/>
      <c r="K58" s="260"/>
      <c r="L58" s="260"/>
    </row>
    <row r="61" spans="1:13">
      <c r="A61" s="261" t="s">
        <v>153</v>
      </c>
    </row>
    <row r="62" spans="1:13">
      <c r="A62" s="262" t="s">
        <v>154</v>
      </c>
    </row>
  </sheetData>
  <mergeCells count="2">
    <mergeCell ref="C6:D6"/>
    <mergeCell ref="C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Zakresy nazwane</vt:lpstr>
      </vt:variant>
      <vt:variant>
        <vt:i4>1</vt:i4>
      </vt:variant>
    </vt:vector>
  </HeadingPairs>
  <TitlesOfParts>
    <vt:vector size="22" baseType="lpstr">
      <vt:lpstr>LISTA</vt:lpstr>
      <vt:lpstr>1. LEK</vt:lpstr>
      <vt:lpstr>2. EGIS</vt:lpstr>
      <vt:lpstr>3. AMGEN</vt:lpstr>
      <vt:lpstr>4. SALUS</vt:lpstr>
      <vt:lpstr>5. PROFARM</vt:lpstr>
      <vt:lpstr>6. URTICA</vt:lpstr>
      <vt:lpstr>7. KOMTUR</vt:lpstr>
      <vt:lpstr>8. BIALMED</vt:lpstr>
      <vt:lpstr>9. IMED</vt:lpstr>
      <vt:lpstr>10. NEUCA</vt:lpstr>
      <vt:lpstr>11. OPTIFARMA</vt:lpstr>
      <vt:lpstr>12. FRESENIUS</vt:lpstr>
      <vt:lpstr>13. STORKPHARM</vt:lpstr>
      <vt:lpstr>14. ROCHE</vt:lpstr>
      <vt:lpstr>15. ASTELLAS</vt:lpstr>
      <vt:lpstr>16. PFIZER</vt:lpstr>
      <vt:lpstr>17. ASPEN</vt:lpstr>
      <vt:lpstr>18. AESCULAP</vt:lpstr>
      <vt:lpstr>19. BAXTER</vt:lpstr>
      <vt:lpstr>20. ASTRAZENECA</vt:lpstr>
      <vt:lpstr>LISTA!Obszar_wydruku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Wręczycki</dc:creator>
  <cp:lastModifiedBy>Andrzej Wręczycki</cp:lastModifiedBy>
  <dcterms:created xsi:type="dcterms:W3CDTF">2019-10-07T10:24:38Z</dcterms:created>
  <dcterms:modified xsi:type="dcterms:W3CDTF">2019-10-14T08:37:03Z</dcterms:modified>
</cp:coreProperties>
</file>