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Kin.PULMO\Desktop\Jednorazówka II\"/>
    </mc:Choice>
  </mc:AlternateContent>
  <xr:revisionPtr revIDLastSave="0" documentId="13_ncr:1_{BAD29C19-1A38-4D89-A65E-B14DFF7AF09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75343032" localSheetId="0">Sheet1!#REF!</definedName>
    <definedName name="_Hlk75343138" localSheetId="0">Sheet1!#REF!</definedName>
    <definedName name="_Hlk75343175" localSheetId="0">Sheet1!#REF!</definedName>
    <definedName name="_xlnm.Print_Area" localSheetId="0">Sheet1!$A$1:$J$209</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8" i="1" l="1"/>
  <c r="I54" i="1"/>
  <c r="H54" i="1"/>
  <c r="H208" i="1"/>
  <c r="I178" i="1"/>
  <c r="H178" i="1"/>
  <c r="H199" i="1"/>
  <c r="F204" i="1"/>
  <c r="H204" i="1"/>
  <c r="H205" i="1" s="1"/>
  <c r="I204" i="1"/>
  <c r="I205" i="1" s="1"/>
  <c r="H88" i="1"/>
  <c r="F88" i="1"/>
  <c r="I88" i="1" s="1"/>
  <c r="H87" i="1"/>
  <c r="F87" i="1"/>
  <c r="I87" i="1" s="1"/>
  <c r="H86" i="1"/>
  <c r="F86" i="1"/>
  <c r="I86" i="1" s="1"/>
  <c r="I85" i="1"/>
  <c r="H85" i="1"/>
  <c r="F85" i="1"/>
  <c r="H84" i="1"/>
  <c r="F84" i="1"/>
  <c r="I84" i="1" s="1"/>
  <c r="H83" i="1"/>
  <c r="F83" i="1"/>
  <c r="I83" i="1" s="1"/>
  <c r="H82" i="1"/>
  <c r="F82" i="1"/>
  <c r="I82" i="1" s="1"/>
  <c r="I81" i="1"/>
  <c r="H81" i="1"/>
  <c r="F81" i="1"/>
  <c r="H80" i="1"/>
  <c r="F80" i="1"/>
  <c r="I80" i="1" s="1"/>
  <c r="H79" i="1"/>
  <c r="H89" i="1" s="1"/>
  <c r="F79" i="1"/>
  <c r="I79" i="1" s="1"/>
  <c r="F98" i="1"/>
  <c r="I98" i="1" s="1"/>
  <c r="H98" i="1"/>
  <c r="F99" i="1"/>
  <c r="I99" i="1" s="1"/>
  <c r="H99" i="1"/>
  <c r="H198" i="1"/>
  <c r="I198" i="1" s="1"/>
  <c r="F198" i="1"/>
  <c r="H197" i="1"/>
  <c r="F197" i="1"/>
  <c r="I197" i="1" s="1"/>
  <c r="H196" i="1"/>
  <c r="F196" i="1"/>
  <c r="I196" i="1" s="1"/>
  <c r="I195" i="1"/>
  <c r="H195" i="1"/>
  <c r="F195" i="1"/>
  <c r="H194" i="1"/>
  <c r="F194" i="1"/>
  <c r="I194" i="1" s="1"/>
  <c r="H193" i="1"/>
  <c r="F193" i="1"/>
  <c r="I193" i="1" s="1"/>
  <c r="H192" i="1"/>
  <c r="F192" i="1"/>
  <c r="I192" i="1" s="1"/>
  <c r="H191" i="1"/>
  <c r="F191" i="1"/>
  <c r="H190" i="1"/>
  <c r="I190" i="1" s="1"/>
  <c r="F190" i="1"/>
  <c r="H189" i="1"/>
  <c r="I189" i="1" s="1"/>
  <c r="F189" i="1"/>
  <c r="H188" i="1"/>
  <c r="I188" i="1" s="1"/>
  <c r="F188" i="1"/>
  <c r="H187" i="1"/>
  <c r="F187" i="1"/>
  <c r="H177" i="1"/>
  <c r="I177" i="1" s="1"/>
  <c r="F177" i="1"/>
  <c r="H176" i="1"/>
  <c r="I176" i="1" s="1"/>
  <c r="F176" i="1"/>
  <c r="H175" i="1"/>
  <c r="I175" i="1" s="1"/>
  <c r="F175" i="1"/>
  <c r="H174" i="1"/>
  <c r="I174" i="1" s="1"/>
  <c r="F174" i="1"/>
  <c r="H173" i="1"/>
  <c r="I173" i="1" s="1"/>
  <c r="F173" i="1"/>
  <c r="H172" i="1"/>
  <c r="I172" i="1" s="1"/>
  <c r="F172" i="1"/>
  <c r="H171" i="1"/>
  <c r="I171" i="1" s="1"/>
  <c r="F171" i="1"/>
  <c r="H170" i="1"/>
  <c r="I170" i="1" s="1"/>
  <c r="F170" i="1"/>
  <c r="H169" i="1"/>
  <c r="I169" i="1" s="1"/>
  <c r="F169" i="1"/>
  <c r="H168" i="1"/>
  <c r="I168" i="1" s="1"/>
  <c r="F168" i="1"/>
  <c r="H167" i="1"/>
  <c r="I167" i="1" s="1"/>
  <c r="F167" i="1"/>
  <c r="H166" i="1"/>
  <c r="I166" i="1" s="1"/>
  <c r="F166" i="1"/>
  <c r="H165" i="1"/>
  <c r="I165" i="1" s="1"/>
  <c r="F165" i="1"/>
  <c r="H164" i="1"/>
  <c r="I164" i="1" s="1"/>
  <c r="F164" i="1"/>
  <c r="H163" i="1"/>
  <c r="I163" i="1" s="1"/>
  <c r="F163" i="1"/>
  <c r="H162" i="1"/>
  <c r="I162" i="1" s="1"/>
  <c r="F162" i="1"/>
  <c r="H161" i="1"/>
  <c r="I161" i="1" s="1"/>
  <c r="F161" i="1"/>
  <c r="H160" i="1"/>
  <c r="I160" i="1" s="1"/>
  <c r="F160" i="1"/>
  <c r="H159" i="1"/>
  <c r="I159" i="1" s="1"/>
  <c r="F159" i="1"/>
  <c r="H158" i="1"/>
  <c r="I158" i="1" s="1"/>
  <c r="F158" i="1"/>
  <c r="H157" i="1"/>
  <c r="F157" i="1"/>
  <c r="H152" i="1"/>
  <c r="H153" i="1" s="1"/>
  <c r="F152" i="1"/>
  <c r="I152" i="1" s="1"/>
  <c r="I153" i="1" s="1"/>
  <c r="H59" i="1"/>
  <c r="F59" i="1"/>
  <c r="I59" i="1" s="1"/>
  <c r="H58" i="1"/>
  <c r="F58" i="1"/>
  <c r="I58" i="1" s="1"/>
  <c r="F25" i="1"/>
  <c r="H25" i="1"/>
  <c r="I25" i="1" s="1"/>
  <c r="F21" i="1"/>
  <c r="H21" i="1"/>
  <c r="I21" i="1" s="1"/>
  <c r="H19" i="1"/>
  <c r="F19" i="1"/>
  <c r="I19" i="1" s="1"/>
  <c r="H18" i="1"/>
  <c r="F18" i="1"/>
  <c r="I18" i="1" s="1"/>
  <c r="H17" i="1"/>
  <c r="F17" i="1"/>
  <c r="I17" i="1" s="1"/>
  <c r="H16" i="1"/>
  <c r="F16" i="1"/>
  <c r="I16" i="1" s="1"/>
  <c r="H15" i="1"/>
  <c r="F15" i="1"/>
  <c r="I15" i="1" s="1"/>
  <c r="H14" i="1"/>
  <c r="F14" i="1"/>
  <c r="I14" i="1" s="1"/>
  <c r="H13" i="1"/>
  <c r="F13" i="1"/>
  <c r="I13" i="1" s="1"/>
  <c r="H12" i="1"/>
  <c r="F12" i="1"/>
  <c r="I12" i="1" s="1"/>
  <c r="H106" i="1"/>
  <c r="F106" i="1"/>
  <c r="I106" i="1" s="1"/>
  <c r="F107" i="1"/>
  <c r="I107" i="1" s="1"/>
  <c r="H107" i="1"/>
  <c r="H105" i="1"/>
  <c r="F105" i="1"/>
  <c r="I105" i="1" s="1"/>
  <c r="H72" i="1"/>
  <c r="F72" i="1"/>
  <c r="I72" i="1" s="1"/>
  <c r="H66" i="1"/>
  <c r="F66" i="1"/>
  <c r="I66" i="1" s="1"/>
  <c r="H65" i="1"/>
  <c r="F65" i="1"/>
  <c r="I65" i="1" s="1"/>
  <c r="H53" i="1"/>
  <c r="F53" i="1"/>
  <c r="I53" i="1" s="1"/>
  <c r="H52" i="1"/>
  <c r="F52" i="1"/>
  <c r="I52" i="1" s="1"/>
  <c r="H43" i="1"/>
  <c r="F43" i="1"/>
  <c r="I43" i="1" s="1"/>
  <c r="H42" i="1"/>
  <c r="F42" i="1"/>
  <c r="I42" i="1" s="1"/>
  <c r="H41" i="1"/>
  <c r="F41" i="1"/>
  <c r="I41" i="1" s="1"/>
  <c r="H40" i="1"/>
  <c r="F40" i="1"/>
  <c r="I40" i="1" s="1"/>
  <c r="H39" i="1"/>
  <c r="F39" i="1"/>
  <c r="I39" i="1" s="1"/>
  <c r="H38" i="1"/>
  <c r="F38" i="1"/>
  <c r="I38" i="1" s="1"/>
  <c r="H37" i="1"/>
  <c r="F37" i="1"/>
  <c r="I37" i="1" s="1"/>
  <c r="H36" i="1"/>
  <c r="F36" i="1"/>
  <c r="I36" i="1" s="1"/>
  <c r="H35" i="1"/>
  <c r="F35" i="1"/>
  <c r="I35" i="1" s="1"/>
  <c r="H34" i="1"/>
  <c r="F34" i="1"/>
  <c r="I34" i="1" s="1"/>
  <c r="H33" i="1"/>
  <c r="F33" i="1"/>
  <c r="I33" i="1" s="1"/>
  <c r="H32" i="1"/>
  <c r="F32" i="1"/>
  <c r="I32" i="1" s="1"/>
  <c r="H24" i="1"/>
  <c r="I24" i="1" s="1"/>
  <c r="F24" i="1"/>
  <c r="I89" i="1" l="1"/>
  <c r="I60" i="1"/>
  <c r="I187" i="1"/>
  <c r="I199" i="1" s="1"/>
  <c r="H60" i="1"/>
  <c r="I157" i="1"/>
  <c r="H44" i="1"/>
  <c r="I44" i="1"/>
  <c r="H26" i="1"/>
  <c r="I26" i="1" s="1"/>
  <c r="F26" i="1"/>
  <c r="H23" i="1"/>
  <c r="I23" i="1" s="1"/>
  <c r="F23" i="1"/>
  <c r="H22" i="1"/>
  <c r="I22" i="1" s="1"/>
  <c r="F22" i="1"/>
  <c r="H146" i="1"/>
  <c r="F146" i="1"/>
  <c r="I146" i="1" s="1"/>
  <c r="H145" i="1"/>
  <c r="F145" i="1"/>
  <c r="I145" i="1" s="1"/>
  <c r="H138" i="1"/>
  <c r="F138" i="1"/>
  <c r="I138" i="1" s="1"/>
  <c r="H137" i="1"/>
  <c r="F137" i="1"/>
  <c r="I137" i="1" s="1"/>
  <c r="H130" i="1"/>
  <c r="H131" i="1" s="1"/>
  <c r="F130" i="1"/>
  <c r="I130" i="1" s="1"/>
  <c r="I131" i="1" s="1"/>
  <c r="H123" i="1"/>
  <c r="H124" i="1" s="1"/>
  <c r="F123" i="1"/>
  <c r="I123" i="1" s="1"/>
  <c r="I124" i="1" s="1"/>
  <c r="H117" i="1"/>
  <c r="F117" i="1"/>
  <c r="I117" i="1" s="1"/>
  <c r="H116" i="1"/>
  <c r="F116" i="1"/>
  <c r="I116" i="1" s="1"/>
  <c r="H110" i="1"/>
  <c r="F110" i="1"/>
  <c r="I110" i="1" s="1"/>
  <c r="H109" i="1"/>
  <c r="F109" i="1"/>
  <c r="I109" i="1" s="1"/>
  <c r="H108" i="1"/>
  <c r="F108" i="1"/>
  <c r="I108" i="1" s="1"/>
  <c r="I147" i="1" l="1"/>
  <c r="I118" i="1"/>
  <c r="H118" i="1"/>
  <c r="H139" i="1"/>
  <c r="H147" i="1"/>
  <c r="I139" i="1"/>
  <c r="H111" i="1"/>
  <c r="I111" i="1"/>
  <c r="I100" i="1" l="1"/>
  <c r="I56" i="1"/>
  <c r="H56" i="1"/>
  <c r="H100" i="1"/>
  <c r="H73" i="1"/>
  <c r="I73" i="1" l="1"/>
  <c r="I67" i="1"/>
  <c r="H67" i="1"/>
  <c r="H20" i="1"/>
  <c r="F20" i="1"/>
  <c r="I20" i="1" s="1"/>
  <c r="H27" i="1" l="1"/>
  <c r="I27" i="1"/>
</calcChain>
</file>

<file path=xl/sharedStrings.xml><?xml version="1.0" encoding="utf-8"?>
<sst xmlns="http://schemas.openxmlformats.org/spreadsheetml/2006/main" count="423" uniqueCount="158">
  <si>
    <t>Lp.</t>
  </si>
  <si>
    <t>J.m.</t>
  </si>
  <si>
    <t>Ilość</t>
  </si>
  <si>
    <t>szt.</t>
  </si>
  <si>
    <t>Szt.</t>
  </si>
  <si>
    <t>op.</t>
  </si>
  <si>
    <t>op</t>
  </si>
  <si>
    <t>Razem</t>
  </si>
  <si>
    <t>*Nazwa handlowa produktu</t>
  </si>
  <si>
    <t>1.</t>
  </si>
  <si>
    <t>szt</t>
  </si>
  <si>
    <t>par</t>
  </si>
  <si>
    <t>Wartość netto</t>
  </si>
  <si>
    <t>Wartość brutto</t>
  </si>
  <si>
    <t>Stawka Vat w %</t>
  </si>
  <si>
    <t>L.p.</t>
  </si>
  <si>
    <t>Nawa</t>
  </si>
  <si>
    <t>j.m.</t>
  </si>
  <si>
    <t>ilość</t>
  </si>
  <si>
    <t>cena jednostkowa netto</t>
  </si>
  <si>
    <t>cena jednostkowa brutto</t>
  </si>
  <si>
    <t>Vat w %</t>
  </si>
  <si>
    <t>Warość netto</t>
  </si>
  <si>
    <t>Wartość Brutto</t>
  </si>
  <si>
    <t>Nazwa handlowa produktu</t>
  </si>
  <si>
    <t>Ustniki do spirometrii  83 do filtracji ochronnej 99,99%, wykon. z polistyrenu (HIPS), waga 34,00 gr, kształ owalny, wskaźnik przepływu &lt;0,87 cm H2O / (L/s; )100 szt/op</t>
  </si>
  <si>
    <t>Pojemnik transportowy na 5 szkiełek podstawowych, zamykany na plastikowy zatrzask, wyposazony w prowadnice pozwalające oddzielic od siebie poszczególne szkiełka (próbka)</t>
  </si>
  <si>
    <t>Wskaźniki paskowy do autoklawów - kontrola procesu sterylizacji parą wodną w autoklawie</t>
  </si>
  <si>
    <t>Worki autoklawowalne jednorazowe wykonane  z polipropylenu, zastosowanie do odpadów bilogicznnie niebezpiecznych, wytrzymałe, odporne na wysoką temperaturę, wym. Ok. 600 x 780 mm ,poj. ok. 60L, gr. 40 um - 100szt/op.</t>
  </si>
  <si>
    <t>Osłony na buty wysokie:                                                             - wykonane z laminatu 68g/m2                                                   - włóknina SPUNBOND z membraną oddychajacą (PP 40g/m2 + PE 28 g/m2)                                                                                 - ochrona biologiczna klasa 4 zgodnie z norma EN 14126:2003+AC:2014                                                                    - rozmiar uniweralny                                                                     - wewnętrzne szwy overlock zapewniające szczelność; wykończenie elastyczną gumką uszczelniającą                         - dodatkowe troczki umozliwiające wiązanie  buta i jego lepsze dopasowanie                                                                    - wysokość ok. 50 cm</t>
  </si>
  <si>
    <t>Nazwa handlowa produktu*</t>
  </si>
  <si>
    <t>Jednorazowe podkłady higieniczne z wkładem chłonnym z rozdrobnionej celulozy.                                                                                                                                                                         Zewnętrzna warstwa stanowi pokryta włókniną, a spodnia - nieprzepuszczająca wilgoci ceratka,                                                                                                                                                                                                                                                                                                                                                              zabezpieczającą przed wydostawaniem się płynów oraz ślizganiu się podkładu po bieliźnie pościelowej.   Materiał chłonny wykonany ze świeżej pulpy celulozowej,  roz. 60 x 90 cm</t>
  </si>
  <si>
    <t>Ochraniacze na obuwie, fizelinowe</t>
  </si>
  <si>
    <t>Ubranie dla pacjenta, SMS 30 g/m2, antystatyczne, okrągły dekolt, 1 kieszeń, spodnie w gumkę, ciemnogranatowe, rozm. S - XXXL( po pyt. dop. 35g/m2)( po pyt. dop.dekolt V,dwie kieszenie,kol.niebieski)</t>
  </si>
  <si>
    <t>Podkłady higieniczne z pulpą celulozową i superabsorbentem, z zakładkami, 70x180 cm, rozmiar warstwy chłonnej - 60x80 cm, chłonność 1750 ml, od strony pacjenta - włóknina 15 g/m2, warstwa nieprzemakalna folia PE 21 g/m2</t>
  </si>
  <si>
    <t>Opaska do identyfikacji dla dorosłych  na rękę pokryta powłoką antybakterujną, termiczna, zapięcie na klej, lub klips, kolor biały, wym. ok. 25 x 279 mm, 6 kaset po 200 szt/ op.</t>
  </si>
  <si>
    <t>Nazwa</t>
  </si>
  <si>
    <t>Cena jednostkowa netto</t>
  </si>
  <si>
    <t>Cena jednostkowa brutto</t>
  </si>
  <si>
    <t>Szkiełka mikroskopowe podstawowe, cięte, szlifowane z obustronnym polem matowym do opisu, wym. ok. 75x25mm, 50 szt/op. (próbka)</t>
  </si>
  <si>
    <t>Fartuch medyczny wykonany z włókniny polipropylenowej o grubości 40g/m2, rękawy zakończone mankietami poliestrowymi 5 cm, wiązany na troki w talii oraz na szyi, przewiewny, jednorazowego użytku. Specyfikacja wymiarów: rozmiar L - długość 120, szerokość 70 cm (obwód całkowity 140 cm), troki szyja 35 cm, troki pas 17 0cm / rozmiar XL - długość 125 cm, szerokość 75 cm (obwód całkowity 150 cm), troki szyja 35 cm, troki pas 180 cm/ rozmiar XXL  - długość 130 cm, szerokość 80 cm (obwód całkowity 160 cm), troki szyja 35 cm, troki pas 180 cm. Pakowane po 10 sztuk</t>
  </si>
  <si>
    <t>Fartuch ochronny niejałowy, wiązany na troki w talii
• wykonany z odpornego na krew, wirusy i cytostatyki materiału Zytex na całej powierzchni
• kategoria I Środków Ochrony Indywidualnej Dyrektywy Europejskiej 89/686/EEC
• klasa I Dyrektywa Europejska dotycząca wyrobów medycznych 93/42/EEC</t>
  </si>
  <si>
    <t xml:space="preserve">Maska medyczna z gumką trzywarstwowa jednorazowego użytku niesterylna, wyrób medyczny klasy I, zgodny z wymogami  Dyrektywy 93/42/EEC
( MDR - 2017/745 opak. a'50 </t>
  </si>
  <si>
    <t xml:space="preserve"> op.</t>
  </si>
  <si>
    <t xml:space="preserve">
Maska ochronna FFP3 z zaworem  wykonana z pięciowarstwowego materiału wyprodukowanego Filtracja PFE na poziomie &gt; 99% posiadająca  elastyczne gumki oraz zaciski nosowe zapewniają idealnie dopasowanie się maseczki do struktury twarzy oraz wysoką wygodę użytkowania. Zawór oddechowy nie przepuszcza żadnych cząsteczek, oprócz wydychanego powietrza. Środek Ochrony osobistej potwierdzony akredytowanymi badaniami SGS oraz certyfikatem europejskiej Jednostki Notyfikowanej. Produkt oznaczony CE, zgodny z EN 149:2001+A1:2009.
</t>
  </si>
  <si>
    <t xml:space="preserve">Półmaska ochronna FFP3 bez zaworu oddechowego zapewniająca optymalną ochronę przed kropelkami, pyłem, aerozolami, zarodnikami pleśni oraz wirusami i bakteriami z klasy BSL-3. Maska ma posiadać wyściełanie z pianki chroniące grzbiet nosa oraz elastyczną wstawkę do dopasowania maski do kształtu twarzy zapewniają wysoki komfort noszenia również przy dłuższym użytkowaniu z  elastycznymi gumkami 
    Zgodne z normą UE: EN 149:2001+ A1:2009, klasyfikacja: FFP3 - skuteczna ochrona przez minimum 8 h
    Ppoziom filtracji prze maski 99% cząsteczek o średnicy od 0,6 µ. 
</t>
  </si>
  <si>
    <t>Półmaski ochronne jednorazowego użytku  typu FFP2 przeznaczone do stosowania przez personel medyczny, zapewniające wysoką efektywność filtracji mikrocząsteczek (od 0,5 do 1 mikrometra), zapewniające szczelne przyleganie do twarzy, dające ochronę przed cząstkami stałymi i ciekłymi. Zgodnie z normą  EN 149:2001+A1:2009)</t>
  </si>
  <si>
    <t>Czepki chirurgiczne jednorazowe z gumką</t>
  </si>
  <si>
    <t>Filtr piankowy wlotu powietrza ( filtr cząstek stałych) kompatybilny z respiratorem Trilogy Evo (pakowany po 10 szt)</t>
  </si>
  <si>
    <t>Jednorazówka niesterylna</t>
  </si>
  <si>
    <t>Pulsoksymetr Nonin 3150 (zamiennik), część nadgarstkowa + czyjnik rozm. M, Bezprzewodowy pulsoksymetr Bluetooth do pomiaru tętna, SpO2 i pletyzmografii kompatybilny z polisomnografem NoX A1</t>
  </si>
  <si>
    <t>Plomby  bez wskaźnika ster.- zabezpieczenie  przed nieautoryzowanym otwarciem kontenerów z asortymentem sterylnym. Kontenery firmy Martin posiadane przez zamawiającego. Op. 1000szt.</t>
  </si>
  <si>
    <t>Mata silikonowa do tacy 1/1 524x244 mm</t>
  </si>
  <si>
    <t>Kleszczyki biopsyjne okrągłe do pobrania materiału do histopatologii o śr.miseczki 5mm, z podłączeniem luer-lock do przepłukania kleszczyków. Długość robocza narzędzia 20 cm.</t>
  </si>
  <si>
    <t>Światłowód o śr.4,8mm dł.230 cm</t>
  </si>
  <si>
    <t>Suchy lód Top Frost 100 g./1 szt.  zgodny z normą UE CE 1907/2006</t>
  </si>
  <si>
    <t>Pojemnik plastikowy Hamburg z hermetyczną, silikonową uszczelką zpewniającę szczelne zamknięcie, ścianki przezroczyste, pokrywa czarna wymiary: L:135 x W:135 x H:176 mm, pojemność 1,6L</t>
  </si>
  <si>
    <t>Pojemniki transportowe 250 ml plastikowe z zakrętką do transportu szkiełek, wysokość 8 cm, średnica 7 cm, ( próbka)</t>
  </si>
  <si>
    <t xml:space="preserve">
Fartuch medyczny niejałowy do zabiegów ambulatoryjnych i gabinetowych z udziałem niewielkiej ilości płynów. Wykonany  z włókniny polipropylenowej 20g/m2
Rękawy zakończone  poliestrowym mankietem, posiadający  z tyłu przy szyi wiązanie, a z przodu przymocowany trok, który po oderwaniu służy do zawiązania fartucha w pasie.
</t>
  </si>
  <si>
    <t xml:space="preserve"> Filtr cząstek stałych P95 ( węglowy) kompatybilny z respiratorem Trilogy Evo ( pakowany po 10 szt)</t>
  </si>
  <si>
    <t>Pakiet 1a PODZIELNY</t>
  </si>
  <si>
    <t>Pakiet 2a</t>
  </si>
  <si>
    <t>Pakiet 11a</t>
  </si>
  <si>
    <t xml:space="preserve">Papier do drukarki Martel do analizatora parametrów krytycznych EPOC,opakowanie 1 rolka </t>
  </si>
  <si>
    <t>2.</t>
  </si>
  <si>
    <t>Karty odczynnikowe do wykonywania badań do analizatora parametrów krytycznych EPOC opakowanie 25 szt.</t>
  </si>
  <si>
    <t>3.</t>
  </si>
  <si>
    <t>Płynne kontrole jakości wszystkie parametry bez HCT poziom 1 (opakowanie - 10 ampułek) do analizatora parametrów krytycznych EPOC</t>
  </si>
  <si>
    <t>4.</t>
  </si>
  <si>
    <t>Płynne kontrole jakości wszystkie parametry bez HCT poziom 2 (opakowanie - 10 ampułek) do analizatora parametrów krytycznych EPOC</t>
  </si>
  <si>
    <t>5.</t>
  </si>
  <si>
    <t>Płynne kontrole jakości wszystkie parametry bez HCT poziom 3 (opakowanie - 10 ampułek) do analizatora parametrów krytycznych EPOC</t>
  </si>
  <si>
    <t>6.</t>
  </si>
  <si>
    <t>Opcjonalne kapilary dedykowane do analizatora parametrów krytycznych EPOC, opakowanie 50 szt.</t>
  </si>
  <si>
    <t>Pakiet 8a</t>
  </si>
  <si>
    <t xml:space="preserve">ROZKRUSZARKA DO LEKÓWwykonana z wytrzymałych materiałów poliamidu (PA07) oraz stali nierdzewnej. Umożliwiająca profesjonalne miażdżenie tabletek 
bezpośrednio w kieliszku, gwarantując zachowanie  higienicznych warunków oraz ochronę i bezpieczeństwo leków w trakcie rozkruszania.  Kształt pozwalający na łatwy i szybki sposób operowania moździerzem. System rozkruszania pozwalający uniknąć strat i mieszania się leków od różnych pacjentów. Łatwy do utrzymania w czystości. Wyrób przeznaczony do wielorazowego użytku.
</t>
  </si>
  <si>
    <t xml:space="preserve">Fartuch foliowy PE, ochronny, jednorazowy w roli, kolor niebieski, rozm. 900x1300x 0,040 mm, grubość foli (+/- 0,005), z wycięciem na głowę, wiązany z tyłu na troki.  </t>
  </si>
  <si>
    <t>Saszetki do transportu materiału biologicznego z napisem BIOHAZARD (bezpieczne biologicznie) z dodatkową kieszenią na dokumenty,  przeznaczone do przesyłki pocztą pneumatyczną i transportu zewnętrznego  oraz spełniające normę UN 3373
1. wymiary 154-181  x 255-270 mm/+-5 mm; 
2. metaliczny pasek zabezpieczający ścieżkę klejącą;
3. wstępne nacięcia ułatwiające szybkie otwarcie przez pociągniecie wzdłuż zaznaczonego miejsca w dolnej części saszetki
4.Numeracja inkrementowana</t>
  </si>
  <si>
    <t xml:space="preserve">Saszetki do transportu materiału biologicznego z napisem BIOHAZARD (bezpieczne biologicznie) z dodatkową kieszenią na dokumenty,  przeznaczone do przesyłki pocztą pneumatyczną i transportu wewnętrznego  oraz spełniające normę UN 3373
1. wymiary 154-181  x 255-270 mm/+-5 mm; 
2. metaliczny pasek zabezpieczający ścieżkę klejącą;
3. wstępne nacięcia ułatwiające szybkie otwarcie przez pociągniecie wzdłuż zaznaczonego miejsca w dolnej części saszetki
4.Numeracja inkrementowana
</t>
  </si>
  <si>
    <t>Gotowe do użycia rękawice do mycia i pielęgnacji skóry a także włosów oraz dekontaminacji całego ciała przy zakażeniach MDRO bez użycia wody. Niewymagające spłukiwania. Zawierające w swoim składzie dichlorowodorek octenidyny i substancję pielęgnującą – alantoinę. Nie zawierają barwników i substancji zapachowych, możliwość podgrzania i schłodzenia. O pH 5,5 utrzymującym naturalne kwaśne pH skóry. Kosmetyk.</t>
  </si>
  <si>
    <t>Rękawiczki do szybkiego i delikatnego mycia oraz pielęgnacji skóry bez użycia wody, wykonane z włókna polipropylenowego o wymiarch : 15,5-23,5 cm i gramaturze ok.75g/m². Zawierające alantoinę o pH 5, możliwość podgrzania w mikrofali. Przebadane dermatologicznie. Kosmetyk. Opakowanie 10 rękawic</t>
  </si>
  <si>
    <t xml:space="preserve">Czujnik ciśnienia wstrzykiwania podczas blokad nerwów obwodowych. Manometr czytelnie wskazujący wartość ciśnienia otwarcia, z połączeniami do strzykawki i igły do blokad nerwów obwodowych, o małym ciężarze i wielkości, sterylny, jednorazowego użytku </t>
  </si>
  <si>
    <t>Pakiet 3a</t>
  </si>
  <si>
    <t>Pakiet 4a</t>
  </si>
  <si>
    <t>Pakiet 5a</t>
  </si>
  <si>
    <t>Pakiet 6a</t>
  </si>
  <si>
    <t>Pakiet 7a</t>
  </si>
  <si>
    <t xml:space="preserve">Tuleja przyłączeniowa do drenu koncentratora tlenu (obrotowe, typ choinka , dwuczęściowa tuleja przyłączeniowa do standardowych drenów tlenowych i wąsów/kaniuli. Tuleja obrotowa, gwint wewnętrzny UNF 9/16" </t>
  </si>
  <si>
    <t xml:space="preserve">Koc ratunkowy termiczny ratunkowy, folia termiczna mata życia NRC 210x160  - srebrno-złota </t>
  </si>
  <si>
    <t>Rękawice diagnostyczne nitrylowe, fioletowe, niesterylne, bezpudrowe,  powierzchnia teksturowana, równomiernie rolowany brzeg, Wyrób medyczny klasy I , Środek Ochrony Indywidualnej klasy III,  długość min. 260 mm, AQL maxymalnie do 1,0, rozmiar XS (op. a'100 szt.)</t>
  </si>
  <si>
    <t xml:space="preserve">par </t>
  </si>
  <si>
    <t>Czepek ochronny RTG - ochrona głowy przed rozproszonym promieniowaniem jonuzującym, wiązany z tyłu głowy na taśmę, dwuwarstwowy materiał ochronny, od frontu i boków 0,50 mm Pb, od góry 0,25 mm Pb</t>
  </si>
  <si>
    <t>Jednorazowy, niejałowy, pełnobarierowy, fartuch chirurgiczny wykonany z włókniny polipropylenowej, podfoliowanej na całej powierzchni fartucha o łącznej gramaturze 35 g/m². Rękaw zakończony elastycznym mankietem z dzianiny. Tylne części fartucha zachodzą na siebie. Posiada 2 wszywane troki o długości min.45 cm. Dodatkowo zapięcie w okolicy karku na rzep. Szwy wykonane techniką ultradźwiękową. Odporność na przenikanie cieczy &gt;100 cm H2O. Opakowanie typu worek foliowy, pakowany po 10 sztuk. Spełnia wymagania aktualnej normy PN-EN 13795-1:2019 oraz EN 14126. Fartuch zgodny z poziomem 2 AAMI. Rozmiar: L, XL.</t>
  </si>
  <si>
    <t>Pakiet 9a</t>
  </si>
  <si>
    <t xml:space="preserve">Pakiet nr 10a </t>
  </si>
  <si>
    <t>Pakiet 12a</t>
  </si>
  <si>
    <t>Pakiet nr 13a</t>
  </si>
  <si>
    <t>Pakiet 14a</t>
  </si>
  <si>
    <t>Czujnik na dłoń, wielokrotnego użytku,
dla dorosłych od oprogramowania 1.8 do ToFscan, pasujący do aparatu do znieczuleń Atlan, bedacy na wyposażeniu szpitala</t>
  </si>
  <si>
    <t>Czujnik temperatury głębokiej do aparatu Atlan będacy na wyposażeniu szpitala</t>
  </si>
  <si>
    <t>Rękawice ochronne przed promieniowaniem rentgenowskim z neutralnego lateksu kauczukowego, bezołowiowe, do zastosowań chirurgicznych. Równoważnik osłabienia promieniowania: 0,045 mmPb=/-10%. Rozmiar 8/ 7/ 7,5</t>
  </si>
  <si>
    <t>Kabel połączeniowy trójświatłowy pomiędzy aparatem Kendall SCD a mankietami</t>
  </si>
  <si>
    <t>Cena jedn. neto</t>
  </si>
  <si>
    <t>Cena jedn. bruto</t>
  </si>
  <si>
    <t>VAT w %</t>
  </si>
  <si>
    <t xml:space="preserve">Wieloparametrowe wskazniki chemiczne do kontroli procesu sterylizacji parą wodną  w formie paska papierowego  na który naniesiono linowo 
substancje testowa koloru niebieskiego. Pasek dzielony na 4 szt. testów,  Zmiana barwy z niebieskiej na czarną,w zakresie temperatur: 121°C - 134°C i czasie 20 min. - 3,5 min. Rozmiar całego wskaznika: 1,7 cm x 20,5 cm, po przedzieleniu na 4 części : 1,7 cm x 5,10 cm. Wskaźnik nie zawiera ołowiu i innych metali ciężkich opak. . 250 szt.  x 4 (1000 testów) Na teście umieszczone  informacje  w języku polskim. </t>
  </si>
  <si>
    <t xml:space="preserve">Testy chemiczne typu IV do sterylizacji plazmowej, w formie paska typu Tyvec: 
- oznaczenie klasy i normy ISO na każdym pasku. 
- liniowe ułożenie wskaźnika na całej długości testu,  perforowane w połowie.Na teście umieszczone  informacje  w języku polskim. 
- identyczny kolor przebawienia dla wskaźników chemicznych i biologicznych z koloru różowego na kolor niebieski 
- zgodność z normą PN EN ISO 11140:2014
Wskaźnik nie zawiera ołowiu i innych metali ciężkich opak. . 250 szt. (500 testów) </t>
  </si>
  <si>
    <t>Test kontroli skuteczności mycia mechanicznego w myjniach- dezyfekatorach: jednorazowy, gotowy do użycia, wskaźnik umieszczony  na plastikowym nosniku o wymiarach 70mm x 26mm
w formie wyraznego kwadratu (10mm x 10mm),  Substancja wskaznikowa koloru ciemnoczerwonego, zawierajaca m.in. dwa
rodzaje białek, lipidy i polisacharydy, symuluje pozostałosci zaschnietej krwi. Na teście umieszczone  informacje  w języku polskim. 
Test należy używać ze specjalnym uchwytem (, opak. 100 szt. ( +/- 50)</t>
  </si>
  <si>
    <t>Testy kontroli dezynfekcji termicznej w myjniach-dezynfektorch różnego typu. 
Wskaźnik w  formie  pokrytego laminatem paska samoprzylepnego, na którym umieszczono substancje testową, w zakresie parametrów temperatury i czasu:  90°C 5 min. Na teście umieszczone  informacja o normie, kolorze wskaźnika po prawidłowym procesie dezynfekcji, nazwie produktu, numerze LOT, dacie produkcji i przydatności w języku polskim. 
Opakowanie strunowe ułatwiające przechowywanie, nie przepuszczające światła zapewniajace wielokrotne otwieranie oraz zamykanie</t>
  </si>
  <si>
    <t xml:space="preserve">Taśmy do zamykania pakietów ze wskaźnikiem procesu sterylizacji parowej o wymiarach   19 mm x 50-55 m. </t>
  </si>
  <si>
    <t>Opakowania podezynfekcyjne chroniące zdezynfekowane produkty medyczne przed skażeniem. Torebki samoklejące, przezroczyste,  umożliwiajace  łatwe i bezpiecznie zamykanie  bez potrzeby uźycia zgrzewarki. Rozmiar: 400x550                                ( +/- 10 ) .</t>
  </si>
  <si>
    <t xml:space="preserve">Testy szczelnosci zgrzew, u do rutynowej kontroli zgrzewarek pokazujący wyrażnie wady i uszkodzenia zgrzewu. Test papierwowy z  barwnikiem kontrolnym.
</t>
  </si>
  <si>
    <r>
      <rPr>
        <sz val="9"/>
        <rFont val="Century Gothic"/>
        <family val="2"/>
        <charset val="238"/>
      </rPr>
      <t xml:space="preserve">Zestaw wkładów sterylnych dostosowanych wielkością do tac wózka (zestaw zawierający 3 różne wkłady jednorazowe oznaczone kolorystycznie różnymi kolorami: pierwszy - przezroczysty do wyłożenia tacy, drugi - zielony do przykrycia tacy z endoskopem czystym, trzeci - czerwony do przykrycia tacy z endoskopem brudnym) eliminujący ryzyko pomyłek w procesie reprocesowania endoskopów. 
Trzy wkłady pakowane zbiorczo w jedno opakowanie. Wyrób medyczny klasy I. </t>
    </r>
    <r>
      <rPr>
        <sz val="9"/>
        <color rgb="FF92D050"/>
        <rFont val="Century Gothic"/>
        <family val="2"/>
        <charset val="238"/>
      </rPr>
      <t xml:space="preserve">
</t>
    </r>
  </si>
  <si>
    <t>Rękawy polyolefinowo-foliowe 420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</si>
  <si>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Rękawy polyolefinowo-foliowe 380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</si>
  <si>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Rękawy polyolefinowo-foliowe 320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</si>
  <si>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 xml:space="preserve">Rękawy polyolefinowo-foliowe 270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
</t>
  </si>
  <si>
    <t xml:space="preserve">Rękawy polyolefinowo-foliowe 210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
</t>
  </si>
  <si>
    <t>Rękawy polyolefinowo-foliowe 160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</si>
  <si>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Rękawy polyolefinowo-foliowe 120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miesięcy wyrobów po sterylizacji, oraz certyfikat producenta potwierdzający kompatybilność ze sterylizacją metodą plazmową i parową</t>
  </si>
  <si>
    <t xml:space="preserve">Rękawy polyolefinowo-foliowe 90 mm x 70 m: polyolefin o gramaturze 93g/m2, wymagana kompletna charakterystyka wydana przez producenta. Laminat foliowy wukonany z 6  - warstwowego kompozytu poliestru i polipropylenu o grubości 50 µm. Zalecana temperatura zgrzewu 130° C - 150°C,  Bezpyłowe otwieranie w obu kierunakch. Na opakowaniu nadrukowane oznaczenie normy ISO 11607- 1 i EN 868-5 oraz  wskaźniki chemiczne sterylizacji STEAM typ. 1. Wymagany  Certyfikat jednostki notyfikowanej potwierdzajacy szczelność mikrobiologiczną przez min. 12 m miesięcy wyrobów po sterylizacji, oraz certyfikat producenta potwierdzający kompatybilność ze sterylizacją metodą plazmową i parową
</t>
  </si>
  <si>
    <t>Rękawy papierowo-foliowe 300 mm x 200 m: papier o gramaturze 60 - 70g,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</si>
  <si>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200 mm x 200 m: papier o gramaturze 60 - 70g, wymagana kompletna charakterystyka wydana przez producenta, wytrzymałość na przedarcie nie mniej niż 700 mN.Zawartość chlorków nie więcej niż 0,05%.Zawartość siarczanów nie więcej niż 0,25%.Nie zwilżalność wodą powyże 30s.folia co najmniej 5-cio warstwowa.Folia przezroczysta, bez rozwarstwień, bez substancji toksycznych, porów i zamgleń.Wskaźniki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</si>
  <si>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150 mm x 200 m: papier o gramaturze 60 -70g,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 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</si>
  <si>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100 mm x 200 m: papier o gramaturze 60 -70g,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 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</si>
  <si>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Rękawy papierowo-foliowe 75 mm x 200 m: papier o gramaturze 60 - 70g, wymagana kompletna charakterystyka wydana przez producenta, wytrzymałość na przedarcie nie mniej niż 700 mN.Zawartość chlorków nie więcej niż 0,05%.Zawartość siarczanów nie więcej niż 0,25%.Nie zwilżalność wodą powyżej 30s.folia co najmniej 5-cio warstwowa.Folia przezroczysta, bez rozwarstwień, bez substancji toksycznych, porów i zamgleń.Wskaźniki procesu sterylizacji parowej i EO) .Jednoznacznie określony kierunek otwierania.) Zgrzew fabryczny wielokrotny, minimum 9 mm. Informacje o kolorze wskaźników przed i po procesie sterylizacji opisane w języku polskim.Każda rolka rękawa zabezpieczona filią wraz z etykietą produktu zawierającą min.in.informacje o rozmiarze, nr LOT, dacie ważności itp.Termin ważności minimum 12 miesięcy.</t>
  </si>
  <si>
    <t>RAZEM</t>
  </si>
  <si>
    <t xml:space="preserve">Do pozycji 4 do opakowania handlowego powinien być dołączony arkusz  dokumentacyjny (A4 koperta)- system dokumentacji kontroli procesów mycia ji   umozliwiający arhiwizację dokumentów. Arkusz  w języku polskim.  W arkuszu znajdujące się nastepujące dane: Szpital, data, oddział, osoba odpowiedzialna,osoba nadzorująca,nr cyklu, symbol myjni, nr. karty załadunku, wynik testu, osoba wykonująca kontrolę.   </t>
  </si>
  <si>
    <t>Do pozycji 4 Wykonawca dostarczy  urządzenia do mocowania testów w myjkach - 2 szt.</t>
  </si>
  <si>
    <t>Włóknina przeznaczona do zastosowania w połączeniu dla wszystkich mozliwych metod sterylizacji: para wodna, tlenek etyleniu oraz plazmy. W arkuszach z polipropylenu (SMS) są dwa kolory, bardzo odporne na rozerwanie, wytrzymałe i doskonale poddającymi się drapowaniu włókninami z czystych włókien ze sztucznego tworzywa, które nadają się na wszystkie rodzaje opakowań arkuszowych. Polipropylenowe włókniny składają się z wielu warstw włókien spunbond (S) i meltblown (M). Warstwy spunbond zapewniają niezwykłą elastyczność i podatność na drapowanie, podczas gdy warstwy meltblown tworzą efektywną barierę dla zarazków.
Opakowanie arkuszowe naprzemiennie pakowane SMS/SMS jest fabrycznie spakowane w dwa następujące po sobie kolory: niebieski i zielony. Różne kolory od strony zewnętrznej i wewnętrznej powodują łatwą identyfikację uszkodzonego opakowania. O gramaturze 43g/m2, rozmiar 120x120cm , w opakowaniu</t>
  </si>
  <si>
    <t>ark.</t>
  </si>
  <si>
    <r>
      <rPr>
        <sz val="9"/>
        <color rgb="FF000000"/>
        <rFont val="Century Gothic"/>
        <family val="2"/>
        <charset val="238"/>
      </rPr>
      <t xml:space="preserve">Podkładka zaciskowa nieatraumatyczna. </t>
    </r>
    <r>
      <rPr>
        <sz val="11"/>
        <color rgb="FF000000"/>
        <rFont val="Century Gothic"/>
        <family val="2"/>
        <charset val="238"/>
      </rPr>
      <t>P</t>
    </r>
    <r>
      <rPr>
        <sz val="9"/>
        <color rgb="FF000000"/>
        <rFont val="Century Gothic"/>
        <family val="2"/>
        <charset val="238"/>
      </rPr>
      <t>rofil zapewnia pewne trzymanie i jednocześnie zapewnia delikatne stosowanie konwencjonalnych zacisków. Trzy dostępne średnice zapewniają dokładne dopasowanie do różnych rozmiarów instrumentów i umożliwiają przycinanie na wymiar. Podkładki zaciskowe są radioprzezroczyste, nie zawierają lateksu, są sterylnie zapakowane i przeznaczone do jednorazowego użytku. Dł.125mm,</t>
    </r>
    <r>
      <rPr>
        <sz val="11"/>
        <color rgb="FF000000"/>
        <rFont val="Century Gothic"/>
        <family val="2"/>
        <charset val="238"/>
      </rPr>
      <t xml:space="preserve"> </t>
    </r>
    <r>
      <rPr>
        <sz val="9"/>
        <color rgb="FF000000"/>
        <rFont val="Century Gothic"/>
        <family val="2"/>
        <charset val="238"/>
      </rPr>
      <t>w op. 10x2</t>
    </r>
  </si>
  <si>
    <t xml:space="preserve">Szczotka tylko do czyszczenia powierzchni roboczych. Nie jest przeznaczona do 
 dekontaminacji narzędzi, niebieska / bardzo twarde włosie z tworzywa sztucznego, uchwyt z tworzywa 
sztucznego. Dłczęści górnej 30/45 o dł.165mm. W op.5 szt.
</t>
  </si>
  <si>
    <t xml:space="preserve">Szczotka tylko do czyszczenia powierzchni roboczych, nie jest przeznaczone do dekontaminacji narzędzi, miękkie włosie z tworzywa sztucznego / uchwyt z tworzywa o wymiarach: 75/215mm. W op.5 szt.
</t>
  </si>
  <si>
    <t xml:space="preserve">Szczotka tylko do czyszczenia powierzchni roboczych. Nie jest przeznaczona do 
 dekontaminacji narzędzi,  bardzo twarde włosie z tworzywa sztucznego, uchwyt z tworzywa 
sztucznego. Dł. części górnej 75/235mm. W op.5 szt.
</t>
  </si>
  <si>
    <t>Szczotka do mycia instrumentów z kanałami o wysokiej jakości nylonowego włosia. W rozm.2,5mmx50mm o dł.300mm. Pakowane po 5 szt.</t>
  </si>
  <si>
    <t>Szczotka do mycia instrumentów z kanałami o wysokiej jakości nylonowego włosia. W rozm.0,6mmx10mm o dł.450mm. Pakowane po 5 szt.</t>
  </si>
  <si>
    <t xml:space="preserve">Uchwyt do niesamomocujących kleszczy do kości i wzierników, ze stali nierdzewnej z silikonową osłoną, wymiary : 80mm. Czyszczenie i dezynfekcja kleszczy, instrumentów bez możliwości demontowania z rękojeściami pierścieniowymi, wzierników i innych instrumentów nieotwierających się samodzielnie . op.1 szt. </t>
  </si>
  <si>
    <t>Kapturki ochronne płaskie zabezpieczają zakończenia i krawędzie narzędzi przed uszkodzeniem podczas sterylizacji lub transportu. Dodatkowo zapobiegają uszkodzeniom systemu barier sterylnych (np. przezroczystych opakowań) i pomagają uniknąć skaleczeń i ukłuć u personelu. Kapturki dedykowane są do sterylizacji parowej, ze względu na swoją budowę umozliwiają bardzo dobry przepływ czynnika sterylizującego wokół narzędzi nawet przy braku otworów,  posiadają wewnętrzne wybrzuszenia. Rozm.2x9x25mm. Op.100szt.</t>
  </si>
  <si>
    <t>kapturki ochronne zabezpieczają zakończenia i krawędzie narzędzi przed uszkodzeniem podczas sterylizacji lub transportu. Dodatkowo, kapturki ochronne Highline zapobiegają uszkodzeniom systemu barier sterylnych (np. przezroczystych opakowań) i pomagają uniknąć skaleczeń i ukłuć u personelu.  Kapturki dedykowane są do sterylizacji parowej, ze względu na swoją budowę umozliwiają bardzo dobry przepływ czynnika sterylizującego wokół narzędzi nawet przy braku otworów,  posiadają wewnętrzne wybrzuszenia.  Rozm. 2x16x25. Op.100szt.</t>
  </si>
  <si>
    <t>Wkłady absorpcyjne z wchłaniającej wodę włókniny absorbują kondensującą w trakcie procesu sterylizacji wodę i rozprowadzają ją równomiernie, aby w trakcie schnięcia mogła łatwiej wyparować. Ułatwiają proces suszenia. Wkłady absorpcyjne nie posiadają właściwości bariery, dlatego też nie zastępują systemu bariery sterylnej. Rozm. 30x50 cm.  Op. 1000szt.</t>
  </si>
  <si>
    <t>Uchwyt monopolarny do elektrod o śr.2,4mm z dwoma przyciskami do cięcia i koagulacji, wtyk 3-pinowy, do min.100 cykli sterylizacji, dł.kabla 3m.</t>
  </si>
  <si>
    <t>Nowy pakiet, bo Medtronic nie dosyła i do laryngologii osprzęt do poradni</t>
  </si>
  <si>
    <t>Elektroda monopolarna do mikrodysekcji wolframowa, odgięta pod kątem 45 stop. O,25x4mm, 35mm, giętka, wtyk o śr. 2,4mm</t>
  </si>
  <si>
    <t>Elektroda monopolarna do artroskopii, kulka wklęsla- pusta, wtyk śr. 2,4mm</t>
  </si>
  <si>
    <t>Elektroda monopolarna do artroskopii, kulka typu szczotka, wtyk śr.2,4mm</t>
  </si>
  <si>
    <t>Pinceta bipolarna, końce odgięte, szer.końcówki 1,0mm, non-stick, dł.22cm</t>
  </si>
  <si>
    <t>Pinceta bipolarna prosta, szer. Końcówki 1,0mm, non-stick, dł.19,5cm</t>
  </si>
  <si>
    <t>Pinceta bipolarna, bagnetowa, szer.końcówki 1,0mm, non-stick, dł. 19,5cm</t>
  </si>
  <si>
    <t>Kabel bipolarny dł.3m, wtyk do generatora (kompatybilny z Valleylab lub Erbe) 2- pinowy, wtyk od strony pincety na zewn.okrągły, w środku typ europejski.</t>
  </si>
  <si>
    <t>Elektroda monopolarna, jednorazowego uzytku, jałowa, typ nożyk, dł.153mm+/_1mm szer. Części roboczej 2,3mm; grubość części roboczej 0,5mm; wtyk do uchwytu 2,38mm</t>
  </si>
  <si>
    <t>Adapter wielorazowy do ostrzy nr 3 wtyk 2,4mm</t>
  </si>
  <si>
    <t>Preparat przeznaczony do mycia i dezynfekcji narzędzi chirurgicznych oraz endoskopów giętkich, zawierający dwuaminę kokospropylenu i związki powierzchniowo czynne; nie zawierający: QAV, aldehydów, fenoli, aktywnego tlenu i biguanidyny, glikoli, fenoksypropanolu; z możliwością użycia w myjkach ultradźwiękowych- do 5 min; z mozliwością pozostawienia narzędzi zanurzonych w roztworze do 72 godz; skuteczny na bakterie w tym MRSA. grzyby, wirusy- HCV,HBV,HIV Tbc w czasie 15 min., z możliwością rozszerzenia spektrum o wirusa Adeno, Polyoma w czasie do 60 min; Myjnia ultradźwiękowa 1% 10 min. Wyrób medyczny klasy IIb, rekomendowany przez producenta instrumentarium Aesculap. Op.1000ml</t>
  </si>
  <si>
    <t>Pakiet 15 a</t>
  </si>
  <si>
    <t>Pakiet 16 a</t>
  </si>
  <si>
    <t>Pakiet 17a</t>
  </si>
  <si>
    <t>Pakiet 18a</t>
  </si>
  <si>
    <t>Ogółem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</si>
</sst>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0\ &quot;zł&quot;;[Red]\-#,##0\ &quot;zł&quot;"/>
    <numFmt numFmtId="8" formatCode="#,##0.00\ &quot;zł&quot;;[Red]\-#,##0.00\ &quot;zł&quot;"/>
    <numFmt numFmtId="44" formatCode="_-* #,##0.00\ &quot;zł&quot;_-;\-* #,##0.00\ &quot;zł&quot;_-;_-* &quot;-&quot;??\ &quot;zł&quot;_-;_-@_-"/>
    <numFmt numFmtId="43" formatCode="_-* #,##0.00_-;\-* #,##0.00_-;_-* &quot;-&quot;??_-;_-@_-"/>
    <numFmt numFmtId="164" formatCode="_-* #,##0.00\ [$zł-415]_-;\-* #,##0.00\ [$zł-415]_-;_-* &quot;-&quot;??\ [$zł-415]_-;_-@_-"/>
    <numFmt numFmtId="165" formatCode="[$-415]#,##0"/>
    <numFmt numFmtId="166" formatCode="[$-415]0%"/>
    <numFmt numFmtId="167" formatCode="[$-415]0.00"/>
    <numFmt numFmtId="168" formatCode="#,##0.00\ &quot;zł&quot;"/>
    <numFmt numFmtId="169" formatCode="[$-415]General"/>
    <numFmt numFmtId="170" formatCode="_-* #,##0.00\ _z_ł_-;\-* #,##0.00\ _z_ł_-;_-* &quot;-&quot;??\ _z_ł_-;_-@_-"/>
    <numFmt numFmtId="171" formatCode="&quot; &quot;#,##0.00&quot; &quot;;&quot;-&quot;#,##0.00&quot; &quot;;&quot; -&quot;#&quot; &quot;;&quot; &quot;@&quot; &quot;"/>
    <numFmt numFmtId="172" formatCode="#,##0.00&quot; &quot;[$zł-415];[Red]&quot;-&quot;#,##0.00&quot; &quot;[$zł-415]"/>
    <numFmt numFmtId="173" formatCode="&quot; &quot;#,##0.00&quot; &quot;;&quot;-&quot;#,##0.00&quot; &quot;;&quot; -&quot;#&quot; &quot;;@&quot; &quot;"/>
    <numFmt numFmtId="174" formatCode="[$-415]#,##0.00"/>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Arial"/>
      <family val="2"/>
      <charset val="238"/>
    </font>
    <font>
      <b/>
      <sz val="9"/>
      <color theme="1"/>
      <name val="Century Gothic"/>
      <family val="2"/>
      <charset val="238"/>
    </font>
    <font>
      <sz val="9"/>
      <color theme="1"/>
      <name val="Century Gothic"/>
      <family val="2"/>
      <charset val="238"/>
    </font>
    <font>
      <sz val="9"/>
      <name val="Century Gothic"/>
      <family val="2"/>
      <charset val="238"/>
    </font>
    <font>
      <sz val="8"/>
      <name val="Calibri"/>
      <family val="2"/>
      <scheme val="minor"/>
    </font>
    <font>
      <b/>
      <sz val="9"/>
      <name val="Century Gothic"/>
      <family val="2"/>
      <charset val="238"/>
    </font>
    <font>
      <b/>
      <sz val="11"/>
      <color theme="1"/>
      <name val="Century Gothic"/>
      <family val="2"/>
      <charset val="238"/>
    </font>
    <font>
      <sz val="11"/>
      <color theme="1"/>
      <name val="Calibri"/>
      <family val="2"/>
      <scheme val="minor"/>
    </font>
    <font>
      <sz val="9"/>
      <color rgb="FFC00000"/>
      <name val="Century Gothic"/>
      <family val="2"/>
      <charset val="238"/>
    </font>
    <font>
      <sz val="11"/>
      <color rgb="FF000000"/>
      <name val="Calibri"/>
      <family val="2"/>
      <charset val="238"/>
    </font>
    <font>
      <b/>
      <sz val="9"/>
      <color rgb="FF000000"/>
      <name val="Century Gothic"/>
      <family val="2"/>
      <charset val="238"/>
    </font>
    <font>
      <sz val="9"/>
      <color rgb="FF000000"/>
      <name val="Century Gothic"/>
      <family val="2"/>
      <charset val="238"/>
    </font>
    <font>
      <sz val="11"/>
      <color rgb="FF000000"/>
      <name val="Arial"/>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sz val="11"/>
      <color theme="1"/>
      <name val="Arial"/>
      <family val="2"/>
      <charset val="238"/>
    </font>
    <font>
      <b/>
      <i/>
      <sz val="16"/>
      <color theme="1"/>
      <name val="Arial"/>
      <family val="2"/>
      <charset val="238"/>
    </font>
    <font>
      <b/>
      <i/>
      <u/>
      <sz val="11"/>
      <color theme="1"/>
      <name val="Arial"/>
      <family val="2"/>
      <charset val="238"/>
    </font>
    <font>
      <sz val="11"/>
      <color indexed="8"/>
      <name val="Calibri"/>
      <family val="2"/>
      <charset val="238"/>
    </font>
    <font>
      <b/>
      <sz val="11"/>
      <color rgb="FF000000"/>
      <name val="Calibri"/>
      <family val="2"/>
      <charset val="238"/>
    </font>
    <font>
      <b/>
      <sz val="9"/>
      <color rgb="FF000000"/>
      <name val="Century Gothic"/>
      <family val="2"/>
    </font>
    <font>
      <sz val="9"/>
      <color rgb="FF000000"/>
      <name val="Century Gothic"/>
      <family val="2"/>
    </font>
    <font>
      <sz val="9"/>
      <name val="Century Gothic"/>
      <family val="2"/>
    </font>
    <font>
      <sz val="11"/>
      <color rgb="FF000000"/>
      <name val="Century Gothic"/>
      <family val="2"/>
    </font>
    <font>
      <sz val="9"/>
      <color theme="1"/>
      <name val="Century Gothic"/>
      <family val="2"/>
    </font>
    <font>
      <sz val="8"/>
      <color rgb="FF000000"/>
      <name val="Century Gothic"/>
      <family val="2"/>
      <charset val="238"/>
    </font>
    <font>
      <sz val="9"/>
      <color rgb="FF92D050"/>
      <name val="Century Gothic"/>
      <family val="2"/>
      <charset val="238"/>
    </font>
    <font>
      <sz val="9"/>
      <color indexed="8"/>
      <name val="Century Gothic"/>
      <family val="2"/>
      <charset val="238"/>
    </font>
    <font>
      <sz val="11"/>
      <color rgb="FF000000"/>
      <name val="Century Gothic"/>
      <family val="2"/>
      <charset val="238"/>
    </font>
    <font>
      <b/>
      <sz val="9"/>
      <color theme="1"/>
      <name val="Century Gothic"/>
      <family val="2"/>
    </font>
    <font>
      <b/>
      <sz val="9"/>
      <name val="Century Gothic"/>
      <family val="2"/>
    </font>
    <font>
      <b/>
      <sz val="11"/>
      <color theme="1"/>
      <name val="Calibri"/>
      <family val="2"/>
      <charset val="238"/>
      <scheme val="minor"/>
    </font>
    <font>
      <b/>
      <sz val="11"/>
      <color theme="1"/>
      <name val="Century Gothic"/>
      <family val="2"/>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FF"/>
        <bgColor indexed="64"/>
      </patternFill>
    </fill>
    <fill>
      <patternFill patternType="solid">
        <fgColor rgb="FFFFFFFF"/>
        <bgColor rgb="FFFFFFFF"/>
      </patternFill>
    </fill>
    <fill>
      <patternFill patternType="solid">
        <fgColor theme="4" tint="-0.249977111117893"/>
        <bgColor indexed="64"/>
      </patternFill>
    </fill>
    <fill>
      <patternFill patternType="solid">
        <fgColor theme="4" tint="-0.249977111117893"/>
        <bgColor rgb="FFFFFFFF"/>
      </patternFill>
    </fill>
    <fill>
      <patternFill patternType="solid">
        <fgColor indexed="9"/>
        <bgColor indexed="26"/>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A"/>
      </right>
      <top/>
      <bottom style="thin">
        <color rgb="FF00000A"/>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A"/>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right/>
      <top/>
      <bottom style="thin">
        <color rgb="FF00000A"/>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right/>
      <top/>
      <bottom style="thin">
        <color rgb="FF000000"/>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s>
  <cellStyleXfs count="31">
    <xf numFmtId="0" fontId="0" fillId="0" borderId="0"/>
    <xf numFmtId="0" fontId="3" fillId="0" borderId="0" applyNumberFormat="0" applyFill="0" applyBorder="0" applyAlignment="0" applyProtection="0"/>
    <xf numFmtId="9" fontId="10" fillId="0" borderId="0" applyFont="0" applyFill="0" applyBorder="0" applyAlignment="0" applyProtection="0"/>
    <xf numFmtId="0" fontId="2" fillId="0" borderId="0"/>
    <xf numFmtId="43" fontId="10" fillId="0" borderId="0" applyFont="0" applyFill="0" applyBorder="0" applyAlignment="0" applyProtection="0"/>
    <xf numFmtId="0" fontId="12" fillId="0" borderId="0"/>
    <xf numFmtId="44" fontId="10" fillId="0" borderId="0" applyFont="0" applyFill="0" applyBorder="0" applyAlignment="0" applyProtection="0"/>
    <xf numFmtId="0" fontId="1" fillId="0" borderId="0"/>
    <xf numFmtId="43" fontId="10" fillId="0" borderId="0" applyFont="0" applyFill="0" applyBorder="0" applyAlignment="0" applyProtection="0"/>
    <xf numFmtId="0" fontId="10" fillId="0" borderId="0"/>
    <xf numFmtId="169" fontId="12" fillId="0" borderId="0" applyBorder="0" applyProtection="0"/>
    <xf numFmtId="0" fontId="15" fillId="0" borderId="0"/>
    <xf numFmtId="171" fontId="12" fillId="0" borderId="0" applyBorder="0" applyProtection="0"/>
    <xf numFmtId="169" fontId="16" fillId="0" borderId="0" applyBorder="0" applyProtection="0"/>
    <xf numFmtId="0" fontId="17" fillId="0" borderId="0" applyNumberFormat="0" applyBorder="0" applyProtection="0">
      <alignment horizontal="center"/>
    </xf>
    <xf numFmtId="0" fontId="17" fillId="0" borderId="0" applyNumberFormat="0" applyBorder="0" applyProtection="0">
      <alignment horizontal="center" textRotation="90"/>
    </xf>
    <xf numFmtId="0" fontId="18" fillId="0" borderId="0" applyNumberFormat="0" applyBorder="0" applyProtection="0"/>
    <xf numFmtId="172" fontId="18" fillId="0" borderId="0" applyBorder="0" applyProtection="0"/>
    <xf numFmtId="0" fontId="19" fillId="0" borderId="0"/>
    <xf numFmtId="173" fontId="12" fillId="0" borderId="0"/>
    <xf numFmtId="0" fontId="16" fillId="0" borderId="0"/>
    <xf numFmtId="0" fontId="20" fillId="0" borderId="0">
      <alignment horizontal="center"/>
    </xf>
    <xf numFmtId="0" fontId="17" fillId="0" borderId="0">
      <alignment horizontal="center"/>
    </xf>
    <xf numFmtId="0" fontId="20" fillId="0" borderId="0">
      <alignment horizontal="center" textRotation="90"/>
    </xf>
    <xf numFmtId="0" fontId="17" fillId="0" borderId="0">
      <alignment horizontal="center" textRotation="90"/>
    </xf>
    <xf numFmtId="0" fontId="21" fillId="0" borderId="0"/>
    <xf numFmtId="0" fontId="18" fillId="0" borderId="0"/>
    <xf numFmtId="172" fontId="21" fillId="0" borderId="0"/>
    <xf numFmtId="172" fontId="18" fillId="0" borderId="0"/>
    <xf numFmtId="170" fontId="15" fillId="0" borderId="0" applyFont="0" applyFill="0" applyBorder="0" applyAlignment="0" applyProtection="0"/>
    <xf numFmtId="0" fontId="22" fillId="0" borderId="0" applyBorder="0" applyProtection="0"/>
  </cellStyleXfs>
  <cellXfs count="298">
    <xf numFmtId="0" fontId="0" fillId="0" borderId="0" xfId="0"/>
    <xf numFmtId="0" fontId="4" fillId="0" borderId="1" xfId="0" applyFont="1" applyBorder="1" applyAlignment="1">
      <alignment horizontal="center" vertical="center" wrapText="1"/>
    </xf>
    <xf numFmtId="0" fontId="0" fillId="0" borderId="0" xfId="0" applyAlignment="1">
      <alignment wrapText="1"/>
    </xf>
    <xf numFmtId="0" fontId="4" fillId="0" borderId="0" xfId="0" applyFont="1" applyAlignment="1">
      <alignment wrapText="1"/>
    </xf>
    <xf numFmtId="0" fontId="4" fillId="0" borderId="1" xfId="0" applyFont="1" applyBorder="1" applyAlignment="1">
      <alignment horizontal="center" vertical="center"/>
    </xf>
    <xf numFmtId="44" fontId="4" fillId="0" borderId="1" xfId="0" applyNumberFormat="1" applyFont="1" applyBorder="1" applyAlignment="1">
      <alignment horizontal="center" vertical="center" wrapText="1"/>
    </xf>
    <xf numFmtId="44" fontId="4" fillId="0" borderId="6"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44"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44" fontId="8"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justify" vertical="center" wrapText="1"/>
    </xf>
    <xf numFmtId="9" fontId="6" fillId="0" borderId="1" xfId="0" applyNumberFormat="1" applyFont="1" applyBorder="1" applyAlignment="1">
      <alignment horizontal="center" vertical="center" wrapText="1"/>
    </xf>
    <xf numFmtId="44" fontId="6" fillId="0" borderId="1" xfId="0" applyNumberFormat="1" applyFont="1" applyBorder="1" applyAlignment="1">
      <alignment vertical="center" wrapText="1"/>
    </xf>
    <xf numFmtId="0" fontId="6" fillId="0" borderId="7" xfId="0" applyFont="1" applyBorder="1" applyAlignment="1">
      <alignment horizontal="center" vertical="center" wrapText="1"/>
    </xf>
    <xf numFmtId="0" fontId="6" fillId="0" borderId="1" xfId="0" applyFont="1" applyBorder="1" applyAlignment="1">
      <alignment horizontal="left" vertical="center" wrapText="1"/>
    </xf>
    <xf numFmtId="0" fontId="5" fillId="2" borderId="0" xfId="0" applyFont="1" applyFill="1"/>
    <xf numFmtId="0" fontId="5" fillId="0" borderId="0" xfId="0" applyFont="1"/>
    <xf numFmtId="9" fontId="6" fillId="2" borderId="1" xfId="0" applyNumberFormat="1" applyFont="1" applyFill="1" applyBorder="1" applyAlignment="1">
      <alignment horizontal="center" vertical="center" wrapText="1"/>
    </xf>
    <xf numFmtId="0" fontId="13" fillId="5" borderId="8" xfId="5" applyFont="1" applyFill="1" applyBorder="1" applyAlignment="1">
      <alignment vertical="center" wrapText="1"/>
    </xf>
    <xf numFmtId="0" fontId="13" fillId="5" borderId="8" xfId="5" applyFont="1" applyFill="1" applyBorder="1" applyAlignment="1">
      <alignment horizontal="center" vertical="center" wrapText="1"/>
    </xf>
    <xf numFmtId="0" fontId="14" fillId="5" borderId="8" xfId="5" applyFont="1" applyFill="1" applyBorder="1" applyAlignment="1">
      <alignment horizontal="center" vertical="center" wrapText="1"/>
    </xf>
    <xf numFmtId="0" fontId="14" fillId="5" borderId="11" xfId="5" applyFont="1" applyFill="1" applyBorder="1" applyAlignment="1">
      <alignment horizontal="center" vertical="center" wrapText="1"/>
    </xf>
    <xf numFmtId="9" fontId="14" fillId="0" borderId="8" xfId="5" applyNumberFormat="1" applyFont="1" applyBorder="1" applyAlignment="1">
      <alignment horizontal="center" vertical="center" wrapText="1"/>
    </xf>
    <xf numFmtId="0" fontId="14" fillId="5" borderId="9" xfId="5" applyFont="1" applyFill="1" applyBorder="1" applyAlignment="1">
      <alignment horizontal="center" vertical="center" wrapText="1"/>
    </xf>
    <xf numFmtId="168" fontId="13" fillId="0" borderId="14" xfId="29" applyNumberFormat="1" applyFont="1" applyFill="1" applyBorder="1" applyAlignment="1">
      <alignment horizontal="center" vertical="center" wrapText="1"/>
    </xf>
    <xf numFmtId="168" fontId="13" fillId="0" borderId="15" xfId="29" applyNumberFormat="1" applyFont="1" applyFill="1" applyBorder="1" applyAlignment="1">
      <alignment horizontal="center" vertical="center" wrapText="1"/>
    </xf>
    <xf numFmtId="169" fontId="14" fillId="2" borderId="1" xfId="10" applyFont="1" applyFill="1" applyBorder="1" applyAlignment="1">
      <alignment vertical="center" wrapText="1"/>
    </xf>
    <xf numFmtId="168" fontId="6" fillId="2" borderId="1" xfId="10" applyNumberFormat="1" applyFont="1" applyFill="1" applyBorder="1" applyAlignment="1">
      <alignment horizontal="center" vertical="center" wrapText="1"/>
    </xf>
    <xf numFmtId="169" fontId="13" fillId="0" borderId="2" xfId="10" applyFont="1" applyBorder="1" applyAlignment="1">
      <alignment vertical="center" wrapText="1"/>
    </xf>
    <xf numFmtId="169" fontId="13" fillId="0" borderId="13" xfId="10" applyFont="1" applyBorder="1" applyAlignment="1">
      <alignment vertical="center" wrapText="1"/>
    </xf>
    <xf numFmtId="169" fontId="13" fillId="0" borderId="9" xfId="10" applyFont="1" applyBorder="1" applyAlignment="1">
      <alignment vertical="center" wrapText="1"/>
    </xf>
    <xf numFmtId="169" fontId="13" fillId="0" borderId="9" xfId="10" applyFont="1" applyBorder="1" applyAlignment="1">
      <alignment horizontal="center" vertical="center" wrapText="1"/>
    </xf>
    <xf numFmtId="1" fontId="13" fillId="0" borderId="9" xfId="10" applyNumberFormat="1" applyFont="1" applyBorder="1" applyAlignment="1">
      <alignment horizontal="center" vertical="center" wrapText="1"/>
    </xf>
    <xf numFmtId="169" fontId="6" fillId="2" borderId="1" xfId="10" applyFont="1" applyFill="1" applyBorder="1" applyAlignment="1">
      <alignment vertical="center" wrapText="1"/>
    </xf>
    <xf numFmtId="169" fontId="6" fillId="2" borderId="1" xfId="10" applyFont="1" applyFill="1" applyBorder="1" applyAlignment="1">
      <alignment horizontal="center" vertical="center" wrapText="1"/>
    </xf>
    <xf numFmtId="0" fontId="14" fillId="5" borderId="8" xfId="5" applyFont="1" applyFill="1" applyBorder="1" applyAlignment="1">
      <alignment vertical="center" wrapText="1"/>
    </xf>
    <xf numFmtId="168" fontId="14" fillId="5" borderId="11" xfId="5" applyNumberFormat="1" applyFont="1" applyFill="1" applyBorder="1" applyAlignment="1">
      <alignment horizontal="center" vertical="center" wrapText="1"/>
    </xf>
    <xf numFmtId="0" fontId="14" fillId="5" borderId="1" xfId="5" applyFont="1" applyFill="1" applyBorder="1" applyAlignment="1">
      <alignment horizontal="center" vertical="center" wrapText="1"/>
    </xf>
    <xf numFmtId="0" fontId="14" fillId="5" borderId="10" xfId="5" applyFont="1" applyFill="1" applyBorder="1" applyAlignment="1">
      <alignment horizontal="center" vertical="center" wrapText="1"/>
    </xf>
    <xf numFmtId="0" fontId="14" fillId="5" borderId="17" xfId="5" applyFont="1" applyFill="1" applyBorder="1" applyAlignment="1">
      <alignment horizontal="center" vertical="center" wrapText="1"/>
    </xf>
    <xf numFmtId="0" fontId="14" fillId="0" borderId="1" xfId="5" applyFont="1" applyBorder="1" applyAlignment="1">
      <alignment wrapText="1"/>
    </xf>
    <xf numFmtId="168" fontId="13" fillId="0" borderId="8" xfId="4" applyNumberFormat="1" applyFont="1" applyFill="1" applyBorder="1" applyAlignment="1">
      <alignment horizontal="center" vertical="center" wrapText="1"/>
    </xf>
    <xf numFmtId="0" fontId="13" fillId="5" borderId="1" xfId="5" applyFont="1" applyFill="1" applyBorder="1" applyAlignment="1">
      <alignment vertical="center" wrapText="1"/>
    </xf>
    <xf numFmtId="0" fontId="13" fillId="5" borderId="1" xfId="5" applyFont="1" applyFill="1" applyBorder="1" applyAlignment="1">
      <alignment horizontal="center" vertical="center" wrapText="1"/>
    </xf>
    <xf numFmtId="0" fontId="14" fillId="5" borderId="1" xfId="5" applyFont="1" applyFill="1" applyBorder="1" applyAlignment="1">
      <alignment horizontal="left" vertical="top" wrapText="1"/>
    </xf>
    <xf numFmtId="2" fontId="14" fillId="5" borderId="1" xfId="5" applyNumberFormat="1" applyFont="1" applyFill="1" applyBorder="1" applyAlignment="1">
      <alignment horizontal="center" vertical="center" wrapText="1"/>
    </xf>
    <xf numFmtId="0" fontId="14" fillId="5" borderId="1" xfId="5" applyFont="1" applyFill="1" applyBorder="1" applyAlignment="1">
      <alignment vertical="center" wrapText="1"/>
    </xf>
    <xf numFmtId="2" fontId="13" fillId="0" borderId="14" xfId="4"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44" fontId="6"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8"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8" fillId="2" borderId="3" xfId="0" applyFont="1" applyFill="1" applyBorder="1" applyAlignment="1">
      <alignment horizontal="center" vertical="center" wrapText="1"/>
    </xf>
    <xf numFmtId="44" fontId="8" fillId="2" borderId="3" xfId="0" applyNumberFormat="1"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8" fontId="6" fillId="0" borderId="1" xfId="0" applyNumberFormat="1" applyFont="1" applyBorder="1" applyAlignment="1">
      <alignment horizontal="center" vertical="center" wrapText="1"/>
    </xf>
    <xf numFmtId="0" fontId="6" fillId="0" borderId="14" xfId="1" applyFont="1" applyBorder="1" applyAlignment="1">
      <alignment vertical="center" wrapText="1"/>
    </xf>
    <xf numFmtId="0" fontId="6" fillId="0" borderId="14" xfId="1" applyFont="1" applyBorder="1" applyAlignment="1">
      <alignment horizontal="center" vertical="center" wrapText="1"/>
    </xf>
    <xf numFmtId="165" fontId="6" fillId="0" borderId="14" xfId="1" applyNumberFormat="1" applyFont="1" applyBorder="1" applyAlignment="1">
      <alignment horizontal="center" vertical="center" wrapText="1"/>
    </xf>
    <xf numFmtId="168" fontId="6" fillId="0" borderId="14" xfId="1" applyNumberFormat="1" applyFont="1" applyBorder="1" applyAlignment="1">
      <alignment horizontal="center" vertical="center" wrapText="1"/>
    </xf>
    <xf numFmtId="0" fontId="5" fillId="0" borderId="1" xfId="0" applyFont="1" applyBorder="1" applyAlignment="1">
      <alignment horizontal="left" vertical="center" wrapText="1" indent="5"/>
    </xf>
    <xf numFmtId="169" fontId="14" fillId="5" borderId="8" xfId="10" applyFont="1" applyFill="1" applyBorder="1" applyAlignment="1">
      <alignment vertical="center" wrapText="1"/>
    </xf>
    <xf numFmtId="0" fontId="5" fillId="0" borderId="0" xfId="0" applyFont="1" applyAlignment="1">
      <alignment wrapText="1"/>
    </xf>
    <xf numFmtId="0" fontId="5" fillId="2" borderId="0" xfId="0" applyFont="1" applyFill="1" applyAlignment="1">
      <alignment wrapText="1"/>
    </xf>
    <xf numFmtId="1" fontId="5" fillId="0" borderId="0" xfId="0" applyNumberFormat="1" applyFont="1" applyAlignment="1">
      <alignment wrapText="1"/>
    </xf>
    <xf numFmtId="0" fontId="6" fillId="0" borderId="0" xfId="0" applyFont="1" applyAlignment="1">
      <alignment wrapText="1"/>
    </xf>
    <xf numFmtId="0" fontId="8" fillId="6" borderId="0" xfId="0" applyFont="1" applyFill="1" applyAlignment="1">
      <alignment wrapText="1"/>
    </xf>
    <xf numFmtId="0" fontId="14" fillId="4" borderId="1" xfId="0" applyFont="1" applyFill="1" applyBorder="1" applyAlignment="1">
      <alignment vertical="center" wrapText="1"/>
    </xf>
    <xf numFmtId="169" fontId="14" fillId="5" borderId="14" xfId="10" applyFont="1" applyFill="1" applyBorder="1" applyAlignment="1">
      <alignment vertical="center" wrapText="1"/>
    </xf>
    <xf numFmtId="0" fontId="14" fillId="4" borderId="16" xfId="0" applyFont="1" applyFill="1" applyBorder="1" applyAlignment="1">
      <alignment vertical="center" wrapText="1"/>
    </xf>
    <xf numFmtId="0" fontId="4" fillId="6" borderId="0" xfId="0" applyFont="1" applyFill="1"/>
    <xf numFmtId="0" fontId="8" fillId="6" borderId="0" xfId="0" applyFont="1" applyFill="1"/>
    <xf numFmtId="0" fontId="0" fillId="2" borderId="0" xfId="0" applyFill="1"/>
    <xf numFmtId="0" fontId="4" fillId="2" borderId="0" xfId="0" applyFont="1" applyFill="1" applyAlignment="1">
      <alignment wrapText="1"/>
    </xf>
    <xf numFmtId="169" fontId="12" fillId="0" borderId="0" xfId="10"/>
    <xf numFmtId="169" fontId="24" fillId="0" borderId="1" xfId="10" applyFont="1" applyBorder="1" applyAlignment="1">
      <alignment vertical="center" wrapText="1"/>
    </xf>
    <xf numFmtId="169" fontId="24" fillId="0" borderId="9" xfId="10" applyFont="1" applyBorder="1" applyAlignment="1">
      <alignment vertical="center" wrapText="1"/>
    </xf>
    <xf numFmtId="169" fontId="24" fillId="0" borderId="9" xfId="10" applyFont="1" applyBorder="1" applyAlignment="1">
      <alignment horizontal="center" vertical="center" wrapText="1"/>
    </xf>
    <xf numFmtId="169" fontId="24" fillId="0" borderId="8" xfId="10" applyFont="1" applyBorder="1" applyAlignment="1">
      <alignment horizontal="center" vertical="center" wrapText="1"/>
    </xf>
    <xf numFmtId="169" fontId="24" fillId="0" borderId="8" xfId="10" applyFont="1" applyBorder="1" applyAlignment="1">
      <alignment vertical="center" wrapText="1"/>
    </xf>
    <xf numFmtId="169" fontId="14" fillId="0" borderId="1" xfId="10" applyFont="1" applyBorder="1" applyAlignment="1">
      <alignment vertical="center" wrapText="1"/>
    </xf>
    <xf numFmtId="169" fontId="25" fillId="0" borderId="1" xfId="10" applyFont="1" applyBorder="1" applyAlignment="1">
      <alignment vertical="center" wrapText="1"/>
    </xf>
    <xf numFmtId="169" fontId="25" fillId="0" borderId="1" xfId="10" applyFont="1" applyBorder="1" applyAlignment="1">
      <alignment horizontal="center" vertical="center" wrapText="1"/>
    </xf>
    <xf numFmtId="168" fontId="25" fillId="0" borderId="1" xfId="10" applyNumberFormat="1" applyFont="1" applyBorder="1" applyAlignment="1">
      <alignment horizontal="center" vertical="center" wrapText="1"/>
    </xf>
    <xf numFmtId="168" fontId="25" fillId="0" borderId="13" xfId="10" applyNumberFormat="1" applyFont="1" applyBorder="1" applyAlignment="1">
      <alignment horizontal="center" vertical="center" wrapText="1"/>
    </xf>
    <xf numFmtId="9" fontId="25" fillId="0" borderId="8" xfId="2" applyFont="1" applyFill="1" applyBorder="1" applyAlignment="1">
      <alignment horizontal="center" vertical="center" wrapText="1"/>
    </xf>
    <xf numFmtId="168" fontId="25" fillId="0" borderId="20" xfId="10" applyNumberFormat="1" applyFont="1" applyBorder="1" applyAlignment="1">
      <alignment horizontal="center" vertical="center" wrapText="1"/>
    </xf>
    <xf numFmtId="168" fontId="5" fillId="0" borderId="1" xfId="0" applyNumberFormat="1" applyFont="1" applyBorder="1" applyAlignment="1">
      <alignment horizontal="center" vertical="center"/>
    </xf>
    <xf numFmtId="169" fontId="25" fillId="0" borderId="13" xfId="10" applyFont="1" applyBorder="1" applyAlignment="1">
      <alignment vertical="center" wrapText="1"/>
    </xf>
    <xf numFmtId="169" fontId="25" fillId="0" borderId="1" xfId="10" applyFont="1" applyBorder="1" applyAlignment="1">
      <alignment horizontal="left" vertical="top" wrapText="1"/>
    </xf>
    <xf numFmtId="169" fontId="26" fillId="0" borderId="1" xfId="10" applyFont="1" applyBorder="1" applyAlignment="1">
      <alignment horizontal="left" vertical="center" wrapText="1"/>
    </xf>
    <xf numFmtId="169" fontId="26" fillId="0" borderId="1" xfId="10" applyFont="1" applyBorder="1" applyAlignment="1">
      <alignment horizontal="center" vertical="center" wrapText="1"/>
    </xf>
    <xf numFmtId="169" fontId="26" fillId="0" borderId="13" xfId="10" applyFont="1" applyBorder="1" applyAlignment="1">
      <alignment vertical="center" wrapText="1"/>
    </xf>
    <xf numFmtId="168" fontId="13" fillId="0" borderId="14" xfId="4" applyNumberFormat="1" applyFont="1" applyFill="1" applyBorder="1" applyAlignment="1">
      <alignment horizontal="center" vertical="center" wrapText="1"/>
    </xf>
    <xf numFmtId="169" fontId="27" fillId="5" borderId="8" xfId="10" applyFont="1" applyFill="1" applyBorder="1" applyAlignment="1">
      <alignment vertical="center" wrapText="1"/>
    </xf>
    <xf numFmtId="0" fontId="5" fillId="0" borderId="1" xfId="0" applyFont="1" applyBorder="1" applyAlignment="1">
      <alignment horizontal="left" vertical="center" wrapText="1"/>
    </xf>
    <xf numFmtId="3" fontId="14" fillId="5" borderId="11" xfId="5" applyNumberFormat="1" applyFont="1" applyFill="1" applyBorder="1" applyAlignment="1">
      <alignment horizontal="center" vertical="center" wrapText="1"/>
    </xf>
    <xf numFmtId="168" fontId="14" fillId="0" borderId="9" xfId="10" applyNumberFormat="1" applyFont="1" applyBorder="1" applyAlignment="1" applyProtection="1">
      <alignment horizontal="center" vertical="center" wrapText="1"/>
    </xf>
    <xf numFmtId="168" fontId="14" fillId="0" borderId="8" xfId="5"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0" fontId="14" fillId="0" borderId="0" xfId="5" applyFont="1"/>
    <xf numFmtId="2" fontId="13" fillId="0" borderId="0" xfId="5" applyNumberFormat="1" applyFont="1" applyAlignment="1">
      <alignment horizontal="center" vertical="center" wrapText="1"/>
    </xf>
    <xf numFmtId="168" fontId="13" fillId="0" borderId="1" xfId="5" applyNumberFormat="1" applyFont="1" applyBorder="1" applyAlignment="1">
      <alignment horizontal="center" vertical="center" wrapText="1"/>
    </xf>
    <xf numFmtId="0" fontId="14" fillId="0" borderId="1" xfId="5" applyFont="1" applyBorder="1"/>
    <xf numFmtId="169" fontId="26" fillId="0" borderId="22" xfId="10" applyFont="1" applyBorder="1" applyAlignment="1">
      <alignment horizontal="left" vertical="top" wrapText="1"/>
    </xf>
    <xf numFmtId="169" fontId="26" fillId="0" borderId="11" xfId="10" applyFont="1" applyBorder="1" applyAlignment="1">
      <alignment horizontal="center" vertical="center" wrapText="1"/>
    </xf>
    <xf numFmtId="168" fontId="26" fillId="0" borderId="11" xfId="10" applyNumberFormat="1" applyFont="1" applyBorder="1" applyAlignment="1">
      <alignment horizontal="center" vertical="center" wrapText="1"/>
    </xf>
    <xf numFmtId="168" fontId="6" fillId="0" borderId="9" xfId="10" applyNumberFormat="1" applyFont="1" applyBorder="1" applyAlignment="1">
      <alignment horizontal="center" vertical="center" wrapText="1"/>
    </xf>
    <xf numFmtId="166" fontId="26" fillId="0" borderId="8" xfId="10" applyNumberFormat="1" applyFont="1" applyBorder="1" applyAlignment="1">
      <alignment horizontal="center" vertical="center" wrapText="1"/>
    </xf>
    <xf numFmtId="168" fontId="6" fillId="0" borderId="9" xfId="4" applyNumberFormat="1" applyFont="1" applyFill="1" applyBorder="1" applyAlignment="1">
      <alignment horizontal="center" vertical="center" wrapText="1"/>
    </xf>
    <xf numFmtId="169" fontId="26" fillId="0" borderId="9" xfId="10" applyFont="1" applyBorder="1" applyAlignment="1">
      <alignment vertical="center" wrapText="1"/>
    </xf>
    <xf numFmtId="168" fontId="4"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168"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4" borderId="0" xfId="0" applyFont="1" applyFill="1" applyAlignment="1">
      <alignment horizontal="center" vertical="center" wrapText="1"/>
    </xf>
    <xf numFmtId="0" fontId="6" fillId="4" borderId="0" xfId="0" applyFont="1" applyFill="1" applyAlignment="1">
      <alignment horizontal="justify" vertical="center" wrapText="1"/>
    </xf>
    <xf numFmtId="168" fontId="6" fillId="4" borderId="0" xfId="0" applyNumberFormat="1" applyFont="1" applyFill="1" applyAlignment="1">
      <alignment horizontal="center" vertical="center" wrapText="1"/>
    </xf>
    <xf numFmtId="44" fontId="8" fillId="4" borderId="1" xfId="0" applyNumberFormat="1" applyFont="1" applyFill="1" applyBorder="1" applyAlignment="1">
      <alignment horizontal="center" vertical="center" wrapText="1"/>
    </xf>
    <xf numFmtId="168" fontId="8"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69" fontId="24" fillId="0" borderId="2" xfId="10" applyFont="1" applyBorder="1" applyAlignment="1">
      <alignment vertical="center" wrapText="1"/>
    </xf>
    <xf numFmtId="169" fontId="25" fillId="0" borderId="8" xfId="10" applyFont="1" applyBorder="1" applyAlignment="1">
      <alignment vertical="center" wrapText="1"/>
    </xf>
    <xf numFmtId="169" fontId="14" fillId="0" borderId="1" xfId="10" applyFont="1" applyBorder="1" applyAlignment="1">
      <alignment horizontal="center" vertical="center" wrapText="1"/>
    </xf>
    <xf numFmtId="168" fontId="26" fillId="0" borderId="1" xfId="10" applyNumberFormat="1" applyFont="1" applyBorder="1" applyAlignment="1">
      <alignment horizontal="right" vertical="center" wrapText="1"/>
    </xf>
    <xf numFmtId="168" fontId="6" fillId="0" borderId="13" xfId="10" applyNumberFormat="1" applyFont="1" applyBorder="1" applyAlignment="1">
      <alignment horizontal="center" vertical="center" wrapText="1"/>
    </xf>
    <xf numFmtId="169" fontId="26" fillId="0" borderId="7" xfId="10" applyFont="1" applyBorder="1" applyAlignment="1">
      <alignment horizontal="center" vertical="center" wrapText="1"/>
    </xf>
    <xf numFmtId="169" fontId="26" fillId="0" borderId="23" xfId="10" applyFont="1" applyBorder="1" applyAlignment="1">
      <alignment horizontal="center" vertical="center" wrapText="1"/>
    </xf>
    <xf numFmtId="168" fontId="26" fillId="0" borderId="11" xfId="10" applyNumberFormat="1" applyFont="1" applyBorder="1" applyAlignment="1">
      <alignment horizontal="right" vertical="center"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8" fontId="6" fillId="2" borderId="1" xfId="0" applyNumberFormat="1" applyFont="1" applyFill="1" applyBorder="1" applyAlignment="1">
      <alignment horizontal="center" wrapText="1"/>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8" fontId="6" fillId="2" borderId="1" xfId="0" applyNumberFormat="1" applyFont="1" applyFill="1" applyBorder="1" applyAlignment="1">
      <alignment horizontal="center" vertical="center"/>
    </xf>
    <xf numFmtId="44" fontId="6" fillId="2" borderId="1" xfId="0" applyNumberFormat="1" applyFont="1" applyFill="1" applyBorder="1" applyAlignment="1">
      <alignment horizontal="center" vertical="center"/>
    </xf>
    <xf numFmtId="44" fontId="6" fillId="2" borderId="1" xfId="0" applyNumberFormat="1" applyFont="1" applyFill="1" applyBorder="1" applyAlignment="1">
      <alignment horizontal="center" vertical="center" wrapText="1"/>
    </xf>
    <xf numFmtId="6" fontId="6" fillId="2" borderId="1" xfId="0" applyNumberFormat="1" applyFont="1" applyFill="1" applyBorder="1" applyAlignment="1">
      <alignment horizontal="center" vertical="center"/>
    </xf>
    <xf numFmtId="169" fontId="24" fillId="0" borderId="24" xfId="10" applyFont="1" applyBorder="1" applyAlignment="1">
      <alignment vertical="center" wrapText="1"/>
    </xf>
    <xf numFmtId="169" fontId="13" fillId="6" borderId="0" xfId="10" applyFont="1" applyFill="1" applyBorder="1"/>
    <xf numFmtId="0" fontId="13" fillId="5" borderId="25" xfId="5" applyFont="1" applyFill="1" applyBorder="1" applyAlignment="1">
      <alignment vertical="center" wrapText="1"/>
    </xf>
    <xf numFmtId="169" fontId="24" fillId="0" borderId="26" xfId="10" applyFont="1" applyBorder="1" applyAlignment="1">
      <alignment vertical="center" wrapText="1"/>
    </xf>
    <xf numFmtId="169" fontId="23" fillId="6" borderId="0" xfId="10" applyFont="1" applyFill="1" applyBorder="1"/>
    <xf numFmtId="0" fontId="28" fillId="0" borderId="1" xfId="0" applyFont="1" applyBorder="1" applyAlignment="1">
      <alignment vertical="center" wrapText="1"/>
    </xf>
    <xf numFmtId="0" fontId="28" fillId="0" borderId="0" xfId="0" applyFont="1" applyAlignment="1">
      <alignment vertical="center" wrapText="1"/>
    </xf>
    <xf numFmtId="0" fontId="5" fillId="0" borderId="0" xfId="0" applyFont="1" applyAlignment="1">
      <alignment vertical="center" wrapText="1"/>
    </xf>
    <xf numFmtId="0" fontId="8"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wrapText="1"/>
    </xf>
    <xf numFmtId="2" fontId="6" fillId="0" borderId="1" xfId="0" applyNumberFormat="1" applyFont="1" applyBorder="1" applyAlignment="1">
      <alignment horizontal="center" vertical="center"/>
    </xf>
    <xf numFmtId="0" fontId="6" fillId="4" borderId="1" xfId="0" applyFont="1" applyFill="1" applyBorder="1" applyAlignment="1">
      <alignment horizontal="justify" vertical="center" wrapText="1"/>
    </xf>
    <xf numFmtId="4" fontId="8" fillId="4" borderId="1" xfId="0" applyNumberFormat="1" applyFont="1" applyFill="1" applyBorder="1" applyAlignment="1">
      <alignment horizontal="center" vertical="center" wrapText="1"/>
    </xf>
    <xf numFmtId="0" fontId="14" fillId="5" borderId="0" xfId="5" applyFont="1" applyFill="1" applyAlignment="1">
      <alignment horizontal="center" vertical="center" wrapText="1"/>
    </xf>
    <xf numFmtId="0" fontId="14" fillId="4" borderId="0" xfId="0" applyFont="1" applyFill="1" applyAlignment="1">
      <alignment vertical="center" wrapText="1"/>
    </xf>
    <xf numFmtId="2" fontId="14" fillId="5" borderId="0" xfId="5"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9" fontId="6" fillId="2" borderId="0" xfId="0" applyNumberFormat="1" applyFont="1" applyFill="1" applyAlignment="1">
      <alignment horizontal="center" vertical="center" wrapText="1"/>
    </xf>
    <xf numFmtId="44" fontId="6" fillId="2" borderId="0" xfId="0" applyNumberFormat="1" applyFont="1" applyFill="1" applyAlignment="1">
      <alignment vertical="center" wrapText="1"/>
    </xf>
    <xf numFmtId="4" fontId="6" fillId="2" borderId="0" xfId="0" applyNumberFormat="1" applyFont="1" applyFill="1" applyAlignment="1">
      <alignment horizontal="center" vertical="center" wrapText="1"/>
    </xf>
    <xf numFmtId="0" fontId="14" fillId="5" borderId="0" xfId="5" applyFont="1" applyFill="1" applyAlignment="1">
      <alignment vertical="center" wrapText="1"/>
    </xf>
    <xf numFmtId="169" fontId="14" fillId="5" borderId="0" xfId="10" applyFont="1" applyFill="1" applyBorder="1" applyAlignment="1">
      <alignment vertical="center"/>
    </xf>
    <xf numFmtId="169" fontId="24" fillId="7" borderId="0" xfId="10" applyFont="1" applyFill="1" applyBorder="1" applyAlignment="1">
      <alignment vertical="center"/>
    </xf>
    <xf numFmtId="0" fontId="28" fillId="0" borderId="28" xfId="0" applyFont="1" applyBorder="1" applyAlignment="1">
      <alignment wrapText="1"/>
    </xf>
    <xf numFmtId="4" fontId="13" fillId="0" borderId="9" xfId="10" applyNumberFormat="1" applyFont="1" applyBorder="1" applyAlignment="1">
      <alignment vertical="center" wrapText="1"/>
    </xf>
    <xf numFmtId="169" fontId="29" fillId="0" borderId="8" xfId="10" applyFont="1" applyBorder="1" applyAlignment="1">
      <alignment horizontal="center" vertical="center" wrapText="1"/>
    </xf>
    <xf numFmtId="169" fontId="14" fillId="0" borderId="12" xfId="10" applyFont="1" applyBorder="1" applyAlignment="1">
      <alignment horizontal="left" vertical="center" wrapText="1"/>
    </xf>
    <xf numFmtId="0" fontId="14" fillId="0" borderId="1" xfId="0" applyFont="1" applyBorder="1" applyAlignment="1">
      <alignment horizontal="center" vertical="center" wrapText="1"/>
    </xf>
    <xf numFmtId="40" fontId="5" fillId="0" borderId="1" xfId="0" applyNumberFormat="1" applyFont="1" applyBorder="1" applyAlignment="1">
      <alignment vertical="center" wrapText="1"/>
    </xf>
    <xf numFmtId="9" fontId="5" fillId="0" borderId="1" xfId="0" applyNumberFormat="1" applyFont="1" applyBorder="1" applyAlignment="1">
      <alignment vertical="center" wrapText="1"/>
    </xf>
    <xf numFmtId="0" fontId="5" fillId="0" borderId="1" xfId="0" applyFont="1" applyBorder="1" applyAlignment="1">
      <alignment vertical="center" wrapText="1"/>
    </xf>
    <xf numFmtId="169" fontId="14" fillId="0" borderId="8" xfId="10" applyFont="1" applyBorder="1" applyAlignment="1">
      <alignment horizontal="left" vertical="center" wrapText="1"/>
    </xf>
    <xf numFmtId="169" fontId="14" fillId="0" borderId="14" xfId="10" applyFont="1" applyBorder="1" applyAlignment="1">
      <alignment horizontal="center" vertical="center" wrapText="1"/>
    </xf>
    <xf numFmtId="174" fontId="29" fillId="5" borderId="14" xfId="12" applyNumberFormat="1" applyFont="1" applyFill="1" applyBorder="1" applyAlignment="1">
      <alignment horizontal="center" vertical="center" wrapText="1"/>
    </xf>
    <xf numFmtId="166" fontId="14" fillId="0" borderId="14" xfId="10" applyNumberFormat="1" applyFont="1" applyBorder="1" applyAlignment="1">
      <alignment horizontal="center" vertical="center" wrapText="1"/>
    </xf>
    <xf numFmtId="169" fontId="14" fillId="0" borderId="14" xfId="10" applyFont="1" applyBorder="1" applyAlignment="1">
      <alignment vertical="center" wrapText="1"/>
    </xf>
    <xf numFmtId="169" fontId="29" fillId="5" borderId="8" xfId="10" applyFont="1" applyFill="1" applyBorder="1" applyAlignment="1">
      <alignment horizontal="center" vertical="center" wrapText="1"/>
    </xf>
    <xf numFmtId="169" fontId="14" fillId="5" borderId="8" xfId="10" applyFont="1" applyFill="1" applyBorder="1" applyAlignment="1">
      <alignment horizontal="left" vertical="center" wrapText="1"/>
    </xf>
    <xf numFmtId="169" fontId="14" fillId="5" borderId="8" xfId="10" applyFont="1" applyFill="1" applyBorder="1" applyAlignment="1">
      <alignment horizontal="center" vertical="center" wrapText="1"/>
    </xf>
    <xf numFmtId="174" fontId="29" fillId="5" borderId="8" xfId="12" applyNumberFormat="1" applyFont="1" applyFill="1" applyBorder="1" applyAlignment="1">
      <alignment horizontal="center" vertical="center" wrapText="1"/>
    </xf>
    <xf numFmtId="166" fontId="14" fillId="0" borderId="8" xfId="10" applyNumberFormat="1" applyFont="1" applyBorder="1" applyAlignment="1">
      <alignment horizontal="center" vertical="center" wrapText="1"/>
    </xf>
    <xf numFmtId="169" fontId="14" fillId="0" borderId="8" xfId="10" applyFont="1" applyBorder="1" applyAlignment="1">
      <alignment vertical="center" wrapText="1"/>
    </xf>
    <xf numFmtId="169" fontId="30" fillId="5" borderId="8" xfId="10" applyFont="1" applyFill="1" applyBorder="1" applyAlignment="1">
      <alignment horizontal="left" vertical="center" wrapText="1"/>
    </xf>
    <xf numFmtId="169" fontId="29" fillId="5" borderId="9" xfId="10" applyFont="1" applyFill="1" applyBorder="1" applyAlignment="1">
      <alignment horizontal="center" vertical="center" wrapText="1"/>
    </xf>
    <xf numFmtId="169" fontId="14" fillId="5" borderId="9" xfId="10" applyFont="1" applyFill="1" applyBorder="1" applyAlignment="1">
      <alignment horizontal="left" vertical="center" wrapText="1"/>
    </xf>
    <xf numFmtId="169" fontId="14" fillId="5" borderId="9" xfId="10" applyFont="1" applyFill="1" applyBorder="1" applyAlignment="1">
      <alignment horizontal="center" vertical="center" wrapText="1"/>
    </xf>
    <xf numFmtId="174" fontId="29" fillId="5" borderId="9" xfId="12" applyNumberFormat="1" applyFont="1" applyFill="1" applyBorder="1" applyAlignment="1">
      <alignment horizontal="center" vertical="center" wrapText="1"/>
    </xf>
    <xf numFmtId="166" fontId="14" fillId="0" borderId="9" xfId="10" applyNumberFormat="1" applyFont="1" applyBorder="1" applyAlignment="1">
      <alignment horizontal="center" vertical="center" wrapText="1"/>
    </xf>
    <xf numFmtId="169" fontId="29" fillId="5" borderId="2" xfId="10" applyFont="1" applyFill="1" applyBorder="1" applyAlignment="1">
      <alignment horizontal="center" vertical="center" wrapText="1"/>
    </xf>
    <xf numFmtId="169" fontId="14" fillId="5" borderId="2" xfId="10" applyFont="1" applyFill="1" applyBorder="1" applyAlignment="1">
      <alignment horizontal="left" vertical="center" wrapText="1"/>
    </xf>
    <xf numFmtId="169" fontId="14" fillId="5" borderId="2" xfId="10" applyFont="1" applyFill="1" applyBorder="1" applyAlignment="1">
      <alignment horizontal="center" vertical="center" wrapText="1"/>
    </xf>
    <xf numFmtId="174" fontId="29" fillId="5" borderId="2" xfId="12" applyNumberFormat="1" applyFont="1" applyFill="1" applyBorder="1" applyAlignment="1">
      <alignment horizontal="center" vertical="center" wrapText="1"/>
    </xf>
    <xf numFmtId="166" fontId="14" fillId="0" borderId="2" xfId="10" applyNumberFormat="1" applyFont="1" applyBorder="1" applyAlignment="1">
      <alignment horizontal="center" vertical="center" wrapText="1"/>
    </xf>
    <xf numFmtId="168" fontId="13" fillId="0" borderId="1" xfId="10" applyNumberFormat="1" applyFont="1" applyBorder="1" applyAlignment="1">
      <alignment horizontal="center" vertical="center" wrapText="1"/>
    </xf>
    <xf numFmtId="169" fontId="13" fillId="5" borderId="1" xfId="10" applyFont="1" applyFill="1" applyBorder="1" applyAlignment="1">
      <alignment horizontal="center" vertical="center" wrapText="1"/>
    </xf>
    <xf numFmtId="169" fontId="14" fillId="5" borderId="1" xfId="10" applyFont="1" applyFill="1" applyBorder="1" applyAlignment="1">
      <alignment horizontal="left" vertical="center" wrapText="1"/>
    </xf>
    <xf numFmtId="169" fontId="24" fillId="5" borderId="8" xfId="10" applyFont="1" applyFill="1" applyBorder="1" applyAlignment="1">
      <alignment vertical="center" wrapText="1"/>
    </xf>
    <xf numFmtId="169" fontId="24" fillId="5" borderId="8" xfId="10" applyFont="1" applyFill="1" applyBorder="1" applyAlignment="1">
      <alignment horizontal="center" vertical="center" wrapText="1"/>
    </xf>
    <xf numFmtId="169" fontId="14" fillId="5" borderId="1" xfId="10" applyFont="1" applyFill="1" applyBorder="1" applyAlignment="1">
      <alignment horizontal="center" vertical="center" wrapText="1"/>
    </xf>
    <xf numFmtId="0" fontId="14" fillId="0" borderId="1" xfId="0" applyFont="1" applyBorder="1" applyAlignment="1">
      <alignment horizontal="left" vertical="top" wrapText="1"/>
    </xf>
    <xf numFmtId="0" fontId="14" fillId="5" borderId="1" xfId="0" applyFont="1" applyFill="1" applyBorder="1" applyAlignment="1">
      <alignment horizontal="center" vertical="center" wrapText="1"/>
    </xf>
    <xf numFmtId="168" fontId="14" fillId="5" borderId="1" xfId="0" applyNumberFormat="1" applyFont="1" applyFill="1" applyBorder="1" applyAlignment="1">
      <alignment horizontal="right" vertical="center" wrapText="1"/>
    </xf>
    <xf numFmtId="168" fontId="31" fillId="0" borderId="30" xfId="5" applyNumberFormat="1" applyFont="1" applyBorder="1" applyAlignment="1">
      <alignment horizontal="center" vertical="center" wrapText="1"/>
    </xf>
    <xf numFmtId="9" fontId="31" fillId="0" borderId="30" xfId="5" applyNumberFormat="1" applyFont="1" applyBorder="1" applyAlignment="1">
      <alignment horizontal="center" vertical="center" wrapText="1"/>
    </xf>
    <xf numFmtId="169" fontId="32" fillId="5" borderId="8" xfId="10" applyFont="1" applyFill="1" applyBorder="1" applyAlignment="1">
      <alignment vertical="center" wrapText="1"/>
    </xf>
    <xf numFmtId="0" fontId="32" fillId="0" borderId="0" xfId="0" applyFont="1" applyAlignment="1">
      <alignment vertical="top" wrapText="1"/>
    </xf>
    <xf numFmtId="169" fontId="6" fillId="5" borderId="1" xfId="10" applyFont="1" applyFill="1" applyBorder="1" applyAlignment="1">
      <alignment horizontal="center" vertical="center" wrapText="1"/>
    </xf>
    <xf numFmtId="168" fontId="31" fillId="8" borderId="30" xfId="5" applyNumberFormat="1" applyFont="1" applyFill="1" applyBorder="1" applyAlignment="1">
      <alignment horizontal="right" vertical="center" wrapText="1"/>
    </xf>
    <xf numFmtId="0" fontId="32" fillId="8" borderId="30" xfId="5" applyFont="1" applyFill="1" applyBorder="1" applyAlignment="1">
      <alignment vertical="center" wrapText="1"/>
    </xf>
    <xf numFmtId="0" fontId="14" fillId="0" borderId="7" xfId="0" applyFont="1" applyBorder="1" applyAlignment="1">
      <alignment horizontal="left" vertical="top" wrapText="1"/>
    </xf>
    <xf numFmtId="168" fontId="31" fillId="8" borderId="31" xfId="5" applyNumberFormat="1" applyFont="1" applyFill="1" applyBorder="1" applyAlignment="1">
      <alignment horizontal="right" vertical="center" wrapText="1"/>
    </xf>
    <xf numFmtId="0" fontId="32" fillId="8" borderId="31" xfId="5" applyFont="1" applyFill="1" applyBorder="1" applyAlignment="1">
      <alignment vertical="center" wrapText="1"/>
    </xf>
    <xf numFmtId="168" fontId="31" fillId="8" borderId="1" xfId="5" applyNumberFormat="1" applyFont="1" applyFill="1" applyBorder="1" applyAlignment="1">
      <alignment horizontal="right" vertical="center" wrapText="1"/>
    </xf>
    <xf numFmtId="168" fontId="31" fillId="0" borderId="32" xfId="5" applyNumberFormat="1" applyFont="1" applyBorder="1" applyAlignment="1">
      <alignment horizontal="center" vertical="center" wrapText="1"/>
    </xf>
    <xf numFmtId="168" fontId="31" fillId="0" borderId="33" xfId="5" applyNumberFormat="1" applyFont="1" applyBorder="1" applyAlignment="1">
      <alignment horizontal="center" vertical="center" wrapText="1"/>
    </xf>
    <xf numFmtId="0" fontId="32" fillId="8" borderId="1" xfId="5" applyFont="1" applyFill="1" applyBorder="1" applyAlignment="1">
      <alignment vertical="center" wrapText="1"/>
    </xf>
    <xf numFmtId="0" fontId="14" fillId="0" borderId="1" xfId="0" applyFont="1" applyBorder="1" applyAlignment="1">
      <alignment vertical="top" wrapText="1"/>
    </xf>
    <xf numFmtId="168" fontId="31" fillId="0" borderId="34" xfId="5" applyNumberFormat="1" applyFont="1" applyBorder="1" applyAlignment="1">
      <alignment horizontal="center" vertical="center" wrapText="1"/>
    </xf>
    <xf numFmtId="0" fontId="32" fillId="8" borderId="2" xfId="5" applyFont="1" applyFill="1" applyBorder="1" applyAlignment="1">
      <alignment vertical="center" wrapText="1"/>
    </xf>
    <xf numFmtId="168" fontId="31" fillId="0" borderId="1" xfId="5" applyNumberFormat="1" applyFont="1" applyBorder="1" applyAlignment="1">
      <alignment horizontal="center" vertical="center" wrapText="1"/>
    </xf>
    <xf numFmtId="0" fontId="6" fillId="5" borderId="1" xfId="0" applyFont="1" applyFill="1" applyBorder="1" applyAlignment="1">
      <alignment horizontal="center" vertical="center" wrapText="1"/>
    </xf>
    <xf numFmtId="168" fontId="6" fillId="5" borderId="1" xfId="0" applyNumberFormat="1" applyFont="1" applyFill="1" applyBorder="1" applyAlignment="1">
      <alignment horizontal="right" vertical="center" wrapText="1"/>
    </xf>
    <xf numFmtId="169" fontId="32" fillId="0" borderId="1" xfId="10" applyFont="1" applyBorder="1"/>
    <xf numFmtId="169" fontId="13" fillId="0" borderId="1" xfId="10" applyFont="1" applyBorder="1"/>
    <xf numFmtId="169" fontId="14" fillId="0" borderId="1" xfId="10" applyFont="1" applyBorder="1"/>
    <xf numFmtId="0" fontId="13" fillId="5" borderId="9" xfId="5" applyFont="1" applyFill="1" applyBorder="1" applyAlignment="1">
      <alignment vertical="center" wrapText="1"/>
    </xf>
    <xf numFmtId="0" fontId="14" fillId="5" borderId="20" xfId="5"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0" fontId="14" fillId="5" borderId="35" xfId="5" applyFont="1" applyFill="1" applyBorder="1" applyAlignment="1">
      <alignment horizontal="center" vertical="center" wrapText="1"/>
    </xf>
    <xf numFmtId="0" fontId="14" fillId="5" borderId="9" xfId="5" applyFont="1" applyFill="1" applyBorder="1" applyAlignment="1">
      <alignment vertical="center" wrapText="1"/>
    </xf>
    <xf numFmtId="0" fontId="14" fillId="5" borderId="6" xfId="5" applyFont="1" applyFill="1" applyBorder="1" applyAlignment="1">
      <alignment horizontal="center" vertical="center" wrapText="1"/>
    </xf>
    <xf numFmtId="0" fontId="14" fillId="4" borderId="7" xfId="0" applyFont="1" applyFill="1" applyBorder="1" applyAlignment="1">
      <alignment vertical="center" wrapText="1"/>
    </xf>
    <xf numFmtId="168" fontId="14" fillId="5" borderId="0" xfId="5" applyNumberFormat="1" applyFont="1" applyFill="1" applyAlignment="1">
      <alignment horizontal="center" vertical="center" wrapText="1"/>
    </xf>
    <xf numFmtId="0" fontId="14" fillId="0" borderId="0" xfId="5" applyFont="1" applyAlignment="1">
      <alignment wrapText="1"/>
    </xf>
    <xf numFmtId="168" fontId="13" fillId="0" borderId="0" xfId="4" applyNumberFormat="1" applyFont="1" applyFill="1" applyBorder="1" applyAlignment="1">
      <alignment horizontal="center" vertical="center" wrapText="1"/>
    </xf>
    <xf numFmtId="169" fontId="14" fillId="5" borderId="0" xfId="10" applyFont="1" applyFill="1" applyBorder="1" applyAlignment="1">
      <alignment vertical="center" wrapText="1"/>
    </xf>
    <xf numFmtId="168" fontId="13" fillId="0" borderId="25" xfId="4" applyNumberFormat="1" applyFont="1" applyFill="1" applyBorder="1" applyAlignment="1">
      <alignment horizontal="center" vertical="center" wrapText="1"/>
    </xf>
    <xf numFmtId="169" fontId="14" fillId="5" borderId="25" xfId="10" applyFont="1" applyFill="1" applyBorder="1" applyAlignment="1">
      <alignment vertical="center" wrapText="1"/>
    </xf>
    <xf numFmtId="169" fontId="24" fillId="0" borderId="38" xfId="10" applyFont="1" applyBorder="1" applyAlignment="1">
      <alignment vertical="center" wrapText="1"/>
    </xf>
    <xf numFmtId="168" fontId="6" fillId="0" borderId="1" xfId="10" applyNumberFormat="1" applyFont="1" applyBorder="1" applyAlignment="1">
      <alignment horizontal="center" vertical="center" wrapText="1"/>
    </xf>
    <xf numFmtId="166" fontId="26" fillId="0" borderId="1" xfId="10" applyNumberFormat="1" applyFont="1" applyBorder="1" applyAlignment="1">
      <alignment horizontal="center" vertical="center" wrapText="1"/>
    </xf>
    <xf numFmtId="168" fontId="6" fillId="0" borderId="1" xfId="4" applyNumberFormat="1" applyFont="1" applyFill="1" applyBorder="1" applyAlignment="1">
      <alignment horizontal="center" vertical="center" wrapText="1"/>
    </xf>
    <xf numFmtId="169" fontId="26" fillId="0" borderId="0" xfId="10" applyFont="1" applyBorder="1" applyAlignment="1">
      <alignment horizontal="center" vertical="center" wrapText="1"/>
    </xf>
    <xf numFmtId="169" fontId="25" fillId="0" borderId="0" xfId="10" applyFont="1" applyBorder="1" applyAlignment="1">
      <alignment vertical="center" wrapText="1"/>
    </xf>
    <xf numFmtId="169" fontId="14" fillId="0" borderId="0" xfId="10" applyFont="1" applyBorder="1" applyAlignment="1">
      <alignment horizontal="center" vertical="center" wrapText="1"/>
    </xf>
    <xf numFmtId="168" fontId="26" fillId="0" borderId="0" xfId="10" applyNumberFormat="1" applyFont="1" applyBorder="1" applyAlignment="1">
      <alignment horizontal="right" vertical="center" wrapText="1"/>
    </xf>
    <xf numFmtId="0" fontId="33" fillId="9" borderId="0" xfId="0" applyFont="1" applyFill="1"/>
    <xf numFmtId="0" fontId="34" fillId="9" borderId="0" xfId="0" applyFont="1" applyFill="1"/>
    <xf numFmtId="168" fontId="24" fillId="0" borderId="1" xfId="10" applyNumberFormat="1" applyFont="1" applyBorder="1"/>
    <xf numFmtId="168" fontId="34" fillId="0" borderId="1" xfId="4" applyNumberFormat="1" applyFont="1" applyFill="1" applyBorder="1" applyAlignment="1">
      <alignment horizontal="center" vertical="center" wrapText="1"/>
    </xf>
    <xf numFmtId="168" fontId="34" fillId="0" borderId="1" xfId="10" applyNumberFormat="1" applyFont="1" applyBorder="1" applyAlignment="1">
      <alignment horizontal="center" vertical="center" wrapText="1"/>
    </xf>
    <xf numFmtId="0" fontId="36" fillId="0" borderId="0" xfId="0" applyFont="1"/>
    <xf numFmtId="9" fontId="34" fillId="2" borderId="1" xfId="0" applyNumberFormat="1" applyFont="1" applyFill="1" applyBorder="1" applyAlignment="1">
      <alignment horizontal="center" vertical="center" wrapText="1"/>
    </xf>
    <xf numFmtId="44" fontId="34"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wrapText="1"/>
    </xf>
    <xf numFmtId="168" fontId="35" fillId="0" borderId="0" xfId="0" applyNumberFormat="1" applyFont="1"/>
    <xf numFmtId="169" fontId="13" fillId="5" borderId="6" xfId="10" applyFont="1" applyFill="1" applyBorder="1" applyAlignment="1">
      <alignment horizontal="center" vertical="center" wrapText="1"/>
    </xf>
    <xf numFmtId="169" fontId="13" fillId="5" borderId="29" xfId="10" applyFont="1" applyFill="1" applyBorder="1" applyAlignment="1">
      <alignment horizontal="center" vertical="center" wrapText="1"/>
    </xf>
    <xf numFmtId="169" fontId="13" fillId="5" borderId="21" xfId="10" applyFont="1" applyFill="1" applyBorder="1" applyAlignment="1">
      <alignment horizontal="center" vertical="center" wrapText="1"/>
    </xf>
    <xf numFmtId="169" fontId="14" fillId="5" borderId="1" xfId="10" applyFont="1" applyFill="1" applyBorder="1" applyAlignment="1">
      <alignment horizontal="left" vertical="center" wrapText="1"/>
    </xf>
    <xf numFmtId="0" fontId="9" fillId="3" borderId="0" xfId="0" applyFont="1" applyFill="1" applyAlignment="1">
      <alignment horizontal="center" wrapText="1"/>
    </xf>
    <xf numFmtId="0" fontId="0" fillId="3" borderId="0" xfId="0" applyFill="1" applyAlignment="1">
      <alignment horizontal="center" wrapText="1"/>
    </xf>
    <xf numFmtId="0" fontId="6" fillId="0" borderId="0" xfId="0" applyFont="1" applyAlignment="1">
      <alignment wrapText="1"/>
    </xf>
    <xf numFmtId="0" fontId="5" fillId="0" borderId="0" xfId="0" applyFont="1" applyAlignment="1">
      <alignment wrapText="1"/>
    </xf>
    <xf numFmtId="169" fontId="14" fillId="5" borderId="0" xfId="10" applyFont="1" applyFill="1" applyBorder="1" applyAlignment="1">
      <alignment horizontal="center" vertical="center" wrapText="1"/>
    </xf>
    <xf numFmtId="167" fontId="13" fillId="0" borderId="0" xfId="10" applyNumberFormat="1" applyFont="1" applyBorder="1" applyAlignment="1">
      <alignment horizontal="center" vertical="center" wrapText="1"/>
    </xf>
    <xf numFmtId="167" fontId="13" fillId="0" borderId="7" xfId="10" applyNumberFormat="1" applyFont="1" applyBorder="1" applyAlignment="1">
      <alignment horizontal="center" vertical="center" wrapText="1"/>
    </xf>
    <xf numFmtId="167" fontId="14" fillId="0" borderId="7" xfId="10" applyNumberFormat="1" applyFont="1" applyBorder="1" applyAlignment="1">
      <alignment horizontal="center" vertical="center" wrapText="1"/>
    </xf>
    <xf numFmtId="0" fontId="4" fillId="2" borderId="0" xfId="0" applyFont="1" applyFill="1" applyAlignment="1">
      <alignment horizontal="center"/>
    </xf>
    <xf numFmtId="0" fontId="5" fillId="2" borderId="0" xfId="0" applyFont="1" applyFill="1" applyAlignment="1">
      <alignment horizontal="center"/>
    </xf>
    <xf numFmtId="167" fontId="13" fillId="0" borderId="27" xfId="10" applyNumberFormat="1" applyFont="1" applyBorder="1" applyAlignment="1">
      <alignment horizontal="center" vertical="center" wrapText="1"/>
    </xf>
    <xf numFmtId="167" fontId="14" fillId="0" borderId="15" xfId="10" applyNumberFormat="1" applyFont="1" applyBorder="1" applyAlignment="1">
      <alignment horizontal="center" vertical="center" wrapText="1"/>
    </xf>
    <xf numFmtId="169" fontId="25" fillId="5" borderId="18" xfId="10" applyFont="1" applyFill="1" applyBorder="1" applyAlignment="1">
      <alignment horizontal="center" vertical="center" wrapText="1"/>
    </xf>
    <xf numFmtId="169" fontId="25" fillId="5" borderId="0" xfId="10" applyFont="1" applyFill="1" applyBorder="1" applyAlignment="1">
      <alignment horizontal="center" vertical="center" wrapText="1"/>
    </xf>
    <xf numFmtId="169" fontId="25" fillId="5" borderId="19" xfId="10" applyFont="1" applyFill="1" applyBorder="1" applyAlignment="1">
      <alignment horizontal="center" vertical="center" wrapText="1"/>
    </xf>
    <xf numFmtId="167" fontId="13" fillId="0" borderId="12" xfId="10" applyNumberFormat="1" applyFont="1" applyBorder="1" applyAlignment="1">
      <alignment horizontal="center" vertical="center" wrapText="1"/>
    </xf>
    <xf numFmtId="167" fontId="13" fillId="0" borderId="10" xfId="10" applyNumberFormat="1" applyFont="1" applyBorder="1" applyAlignment="1">
      <alignment horizontal="center" vertical="center" wrapText="1"/>
    </xf>
    <xf numFmtId="169" fontId="14" fillId="5" borderId="18" xfId="10" applyFont="1" applyFill="1" applyBorder="1" applyAlignment="1">
      <alignment horizontal="center" vertical="center" wrapText="1"/>
    </xf>
    <xf numFmtId="169" fontId="14" fillId="5" borderId="19" xfId="10" applyFont="1" applyFill="1" applyBorder="1" applyAlignment="1">
      <alignment horizontal="center" vertical="center" wrapText="1"/>
    </xf>
    <xf numFmtId="2" fontId="13" fillId="0" borderId="6" xfId="5" applyNumberFormat="1" applyFont="1" applyBorder="1" applyAlignment="1">
      <alignment horizontal="center" vertical="center" wrapText="1"/>
    </xf>
    <xf numFmtId="2" fontId="13" fillId="0" borderId="21" xfId="5" applyNumberFormat="1" applyFont="1" applyBorder="1" applyAlignment="1">
      <alignment horizontal="center" vertical="center" wrapText="1"/>
    </xf>
    <xf numFmtId="167" fontId="25" fillId="0" borderId="10" xfId="10" applyNumberFormat="1" applyFont="1" applyBorder="1" applyAlignment="1">
      <alignment horizontal="center" vertical="center" wrapText="1"/>
    </xf>
    <xf numFmtId="0" fontId="8" fillId="4" borderId="1" xfId="0" applyFont="1" applyFill="1" applyBorder="1" applyAlignment="1">
      <alignment horizontal="center" vertical="center" wrapText="1"/>
    </xf>
    <xf numFmtId="167" fontId="13" fillId="0" borderId="36" xfId="10" applyNumberFormat="1" applyFont="1" applyBorder="1" applyAlignment="1">
      <alignment horizontal="center" vertical="center" wrapText="1"/>
    </xf>
    <xf numFmtId="167" fontId="14" fillId="0" borderId="37" xfId="10" applyNumberFormat="1" applyFont="1" applyBorder="1" applyAlignment="1">
      <alignment horizontal="center" vertical="center" wrapText="1"/>
    </xf>
  </cellXfs>
  <cellStyles count="31">
    <cellStyle name="Dziesiętny" xfId="4" builtinId="3"/>
    <cellStyle name="Dziesiętny 2" xfId="29" xr:uid="{BE9BC341-ED7C-46F5-B822-6540F6DA877F}"/>
    <cellStyle name="Dziesiętny 3" xfId="8" xr:uid="{BA0A27F7-749C-4301-8D9D-30AC76819BE7}"/>
    <cellStyle name="Excel Built-in Comma" xfId="12" xr:uid="{6DAD7F5D-CD55-4708-B39D-33524E4B684A}"/>
    <cellStyle name="Excel Built-in Comma 2" xfId="19" xr:uid="{9E7A71C2-92FB-4D2A-8E77-EA0EA911E6F3}"/>
    <cellStyle name="Excel Built-in Normal" xfId="1" xr:uid="{EB762182-727D-45ED-86DD-9D3FB0E52E27}"/>
    <cellStyle name="Excel Built-in Normal 1" xfId="13" xr:uid="{571889C5-DC51-4DDD-93C8-4AADE7E6F8AC}"/>
    <cellStyle name="Excel Built-in Normal 1 2" xfId="20" xr:uid="{4D3033C4-3BB5-40B2-BB7F-3BBD610D93CA}"/>
    <cellStyle name="Excel Built-in Normal 2" xfId="5" xr:uid="{DF56B300-DE03-4C88-9C6C-3EFD7D19A361}"/>
    <cellStyle name="Excel Built-in Normal 3" xfId="30" xr:uid="{4BBD0666-4733-4254-A432-83F8AA72D337}"/>
    <cellStyle name="Excel Built-in Normal 4" xfId="10" xr:uid="{99C88391-64D3-4F7E-B2CF-A5C7CF18AE06}"/>
    <cellStyle name="Heading" xfId="14" xr:uid="{5B84DC80-EAEF-4B79-AEDE-4EDFB0CE9BF8}"/>
    <cellStyle name="Heading 1" xfId="22" xr:uid="{6D124ECA-2215-47F9-80C7-FCB85A2947FF}"/>
    <cellStyle name="Heading 2" xfId="21" xr:uid="{1311CF12-E437-4AF7-8A95-AD5EEE97A8F4}"/>
    <cellStyle name="Heading1" xfId="15" xr:uid="{950198FA-794C-43F6-85D2-7AE7A51BC339}"/>
    <cellStyle name="Heading1 1" xfId="24" xr:uid="{F2121A8A-7B1C-4386-A695-1A2FCFDA5DDC}"/>
    <cellStyle name="Heading1 2" xfId="23" xr:uid="{11C5BA87-B60C-46E6-9269-782A515EFD8D}"/>
    <cellStyle name="Normalny" xfId="0" builtinId="0"/>
    <cellStyle name="Normalny 2" xfId="9" xr:uid="{ACAED951-F76B-4AB9-8CCB-26619C5ACEDF}"/>
    <cellStyle name="Normalny 2 2" xfId="18" xr:uid="{06F7C67D-9775-4D9F-8FE6-53C87A9EDA59}"/>
    <cellStyle name="Normalny 3" xfId="11" xr:uid="{0E2E059F-5E5B-40DF-9FF6-A75ED2D7B694}"/>
    <cellStyle name="Normalny 4" xfId="3" xr:uid="{4CC86388-7987-42CD-B40D-24DCF748FA42}"/>
    <cellStyle name="Normalny 4 2" xfId="7" xr:uid="{1884D793-D9EF-4D24-A1DF-35BBB8C50FBC}"/>
    <cellStyle name="Procentowy" xfId="2" builtinId="5"/>
    <cellStyle name="Result" xfId="16" xr:uid="{D31B4457-50F7-4582-A1ED-6754F9A9FAAE}"/>
    <cellStyle name="Result 1" xfId="26" xr:uid="{E61D529F-962B-4702-A296-2714F253D1E1}"/>
    <cellStyle name="Result 2" xfId="25" xr:uid="{17FA8431-85BC-42C3-ACD9-11530C2E5DCB}"/>
    <cellStyle name="Result2" xfId="17" xr:uid="{08B9C256-7121-4C8E-90C1-48D22C9AF3BB}"/>
    <cellStyle name="Result2 1" xfId="28" xr:uid="{D9D2BDBE-47B8-4E3F-BE86-E5AB4F97D8E7}"/>
    <cellStyle name="Result2 2" xfId="27" xr:uid="{D063F515-EC3C-4D64-BE2A-533980FD112E}"/>
    <cellStyle name="Walutowy 2" xfId="6" xr:uid="{4B6D0460-F442-404B-A3E5-172E4CFEBF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208"/>
  <sheetViews>
    <sheetView tabSelected="1" topLeftCell="A199" zoomScale="89" zoomScaleNormal="89" workbookViewId="0">
      <selection activeCell="J209" sqref="A1:J209"/>
    </sheetView>
  </sheetViews>
  <sheetFormatPr defaultRowHeight="15" x14ac:dyDescent="0.25"/>
  <cols>
    <col min="1" max="1" width="5.5703125" customWidth="1"/>
    <col min="2" max="2" width="45.42578125" customWidth="1"/>
    <col min="3" max="3" width="6.5703125" customWidth="1"/>
    <col min="4" max="4" width="10.7109375" customWidth="1"/>
    <col min="5" max="5" width="12.28515625" customWidth="1"/>
    <col min="6" max="6" width="14.7109375" customWidth="1"/>
    <col min="8" max="8" width="18" customWidth="1"/>
    <col min="9" max="9" width="20" customWidth="1"/>
    <col min="10" max="10" width="25.42578125" customWidth="1"/>
  </cols>
  <sheetData>
    <row r="2" spans="1:16" ht="55.5" customHeight="1" x14ac:dyDescent="0.25">
      <c r="A2" s="2"/>
      <c r="B2" s="273" t="s">
        <v>49</v>
      </c>
      <c r="C2" s="274"/>
      <c r="D2" s="274"/>
      <c r="E2" s="274"/>
      <c r="F2" s="274"/>
      <c r="G2" s="274"/>
      <c r="H2" s="274"/>
      <c r="I2" s="274"/>
      <c r="J2" s="274"/>
    </row>
    <row r="3" spans="1:16" x14ac:dyDescent="0.25">
      <c r="A3" s="2"/>
      <c r="B3" s="2"/>
      <c r="C3" s="2"/>
      <c r="D3" s="2"/>
      <c r="E3" s="2"/>
      <c r="F3" s="2"/>
      <c r="G3" s="2"/>
      <c r="H3" s="2"/>
      <c r="I3" s="2"/>
      <c r="J3" s="2"/>
    </row>
    <row r="4" spans="1:16" x14ac:dyDescent="0.25">
      <c r="A4" s="74"/>
      <c r="B4" s="85"/>
      <c r="C4" s="3"/>
      <c r="D4" s="3"/>
      <c r="E4" s="3"/>
      <c r="F4" s="3"/>
      <c r="G4" s="3"/>
      <c r="H4" s="3"/>
      <c r="I4" s="3"/>
      <c r="J4" s="3"/>
    </row>
    <row r="5" spans="1:16" x14ac:dyDescent="0.25">
      <c r="A5" s="74"/>
      <c r="B5" s="75"/>
      <c r="C5" s="74"/>
      <c r="D5" s="74"/>
      <c r="E5" s="74"/>
      <c r="F5" s="74"/>
      <c r="G5" s="74"/>
      <c r="H5" s="74"/>
      <c r="I5" s="74"/>
      <c r="J5" s="74"/>
      <c r="P5" s="84"/>
    </row>
    <row r="6" spans="1:16" x14ac:dyDescent="0.25">
      <c r="A6" s="74"/>
      <c r="B6" s="74"/>
      <c r="C6" s="74"/>
      <c r="D6" s="74"/>
      <c r="E6" s="74"/>
      <c r="F6" s="74"/>
      <c r="G6" s="74"/>
      <c r="H6" s="74"/>
      <c r="I6" s="74"/>
      <c r="J6" s="74"/>
    </row>
    <row r="7" spans="1:16" x14ac:dyDescent="0.25">
      <c r="A7" s="74"/>
      <c r="B7" s="74"/>
      <c r="C7" s="74"/>
      <c r="D7" s="74"/>
      <c r="E7" s="74"/>
      <c r="F7" s="74"/>
      <c r="G7" s="74"/>
      <c r="H7" s="76"/>
      <c r="I7" s="74"/>
      <c r="J7" s="74"/>
    </row>
    <row r="8" spans="1:16" x14ac:dyDescent="0.25">
      <c r="A8" s="77"/>
      <c r="B8" s="77"/>
      <c r="C8" s="77"/>
      <c r="D8" s="77"/>
      <c r="E8" s="77"/>
      <c r="F8" s="77"/>
      <c r="G8" s="77"/>
      <c r="H8" s="77"/>
      <c r="I8" s="77"/>
      <c r="J8" s="77"/>
    </row>
    <row r="9" spans="1:16" x14ac:dyDescent="0.25">
      <c r="A9" s="77"/>
      <c r="B9" s="78" t="s">
        <v>60</v>
      </c>
      <c r="C9" s="77"/>
      <c r="D9" s="77"/>
      <c r="E9" s="77"/>
      <c r="F9" s="77"/>
      <c r="G9" s="77"/>
      <c r="H9" s="77"/>
      <c r="I9" s="77"/>
      <c r="J9" s="77"/>
    </row>
    <row r="10" spans="1:16" x14ac:dyDescent="0.25">
      <c r="A10" s="275"/>
      <c r="B10" s="276"/>
      <c r="C10" s="77"/>
      <c r="D10" s="77"/>
      <c r="E10" s="77"/>
      <c r="F10" s="77"/>
      <c r="G10" s="77"/>
      <c r="H10" s="77"/>
      <c r="I10" s="77"/>
      <c r="J10" s="77"/>
    </row>
    <row r="11" spans="1:16" ht="36" x14ac:dyDescent="0.25">
      <c r="A11" s="58" t="s">
        <v>15</v>
      </c>
      <c r="B11" s="58" t="s">
        <v>16</v>
      </c>
      <c r="C11" s="58" t="s">
        <v>17</v>
      </c>
      <c r="D11" s="58" t="s">
        <v>18</v>
      </c>
      <c r="E11" s="58" t="s">
        <v>19</v>
      </c>
      <c r="F11" s="58" t="s">
        <v>20</v>
      </c>
      <c r="G11" s="58" t="s">
        <v>21</v>
      </c>
      <c r="H11" s="58" t="s">
        <v>22</v>
      </c>
      <c r="I11" s="58" t="s">
        <v>23</v>
      </c>
      <c r="J11" s="58" t="s">
        <v>24</v>
      </c>
    </row>
    <row r="12" spans="1:16" ht="87.75" customHeight="1" x14ac:dyDescent="0.25">
      <c r="A12" s="14">
        <v>1</v>
      </c>
      <c r="B12" s="142" t="s">
        <v>25</v>
      </c>
      <c r="C12" s="143" t="s">
        <v>5</v>
      </c>
      <c r="D12" s="143">
        <v>4</v>
      </c>
      <c r="E12" s="144">
        <v>550</v>
      </c>
      <c r="F12" s="56">
        <f t="shared" ref="F12:F19" si="0">E12*G12+E12</f>
        <v>594</v>
      </c>
      <c r="G12" s="25">
        <v>0.08</v>
      </c>
      <c r="H12" s="57">
        <f t="shared" ref="H12:H19" si="1">E12*D12</f>
        <v>2200</v>
      </c>
      <c r="I12" s="145">
        <f t="shared" ref="I12:I19" si="2">D12*F12</f>
        <v>2376</v>
      </c>
      <c r="J12" s="143"/>
    </row>
    <row r="13" spans="1:16" ht="74.25" customHeight="1" x14ac:dyDescent="0.25">
      <c r="A13" s="14">
        <v>2</v>
      </c>
      <c r="B13" s="142" t="s">
        <v>56</v>
      </c>
      <c r="C13" s="14" t="s">
        <v>3</v>
      </c>
      <c r="D13" s="14">
        <v>100</v>
      </c>
      <c r="E13" s="60">
        <v>13</v>
      </c>
      <c r="F13" s="56">
        <f t="shared" si="0"/>
        <v>14.04</v>
      </c>
      <c r="G13" s="25">
        <v>0.08</v>
      </c>
      <c r="H13" s="57">
        <f t="shared" si="1"/>
        <v>1300</v>
      </c>
      <c r="I13" s="145">
        <f t="shared" si="2"/>
        <v>1404</v>
      </c>
      <c r="J13" s="14"/>
    </row>
    <row r="14" spans="1:16" ht="42.75" customHeight="1" x14ac:dyDescent="0.25">
      <c r="A14" s="14">
        <v>3</v>
      </c>
      <c r="B14" s="146" t="s">
        <v>55</v>
      </c>
      <c r="C14" s="14" t="s">
        <v>3</v>
      </c>
      <c r="D14" s="14">
        <v>500</v>
      </c>
      <c r="E14" s="60">
        <v>3</v>
      </c>
      <c r="F14" s="56">
        <f t="shared" si="0"/>
        <v>3.24</v>
      </c>
      <c r="G14" s="25">
        <v>0.08</v>
      </c>
      <c r="H14" s="57">
        <f t="shared" si="1"/>
        <v>1500</v>
      </c>
      <c r="I14" s="145">
        <f t="shared" si="2"/>
        <v>1620</v>
      </c>
      <c r="J14" s="14"/>
    </row>
    <row r="15" spans="1:16" ht="81.75" customHeight="1" x14ac:dyDescent="0.25">
      <c r="A15" s="14">
        <v>4</v>
      </c>
      <c r="B15" s="146" t="s">
        <v>26</v>
      </c>
      <c r="C15" s="14" t="s">
        <v>3</v>
      </c>
      <c r="D15" s="14">
        <v>300</v>
      </c>
      <c r="E15" s="60">
        <v>3.2</v>
      </c>
      <c r="F15" s="56">
        <f t="shared" si="0"/>
        <v>3.4560000000000004</v>
      </c>
      <c r="G15" s="25">
        <v>0.08</v>
      </c>
      <c r="H15" s="57">
        <f t="shared" si="1"/>
        <v>960</v>
      </c>
      <c r="I15" s="145">
        <f t="shared" si="2"/>
        <v>1036.8000000000002</v>
      </c>
      <c r="J15" s="14"/>
    </row>
    <row r="16" spans="1:16" ht="63" customHeight="1" x14ac:dyDescent="0.25">
      <c r="A16" s="14">
        <v>5</v>
      </c>
      <c r="B16" s="146" t="s">
        <v>57</v>
      </c>
      <c r="C16" s="14" t="s">
        <v>3</v>
      </c>
      <c r="D16" s="14">
        <v>400</v>
      </c>
      <c r="E16" s="60">
        <v>3.2</v>
      </c>
      <c r="F16" s="56">
        <f t="shared" si="0"/>
        <v>3.4560000000000004</v>
      </c>
      <c r="G16" s="25">
        <v>0.08</v>
      </c>
      <c r="H16" s="57">
        <f t="shared" si="1"/>
        <v>1280</v>
      </c>
      <c r="I16" s="145">
        <f t="shared" si="2"/>
        <v>1382.4</v>
      </c>
      <c r="J16" s="14"/>
    </row>
    <row r="17" spans="1:10" ht="52.5" customHeight="1" x14ac:dyDescent="0.25">
      <c r="A17" s="14">
        <v>6</v>
      </c>
      <c r="B17" s="146" t="s">
        <v>27</v>
      </c>
      <c r="C17" s="14" t="s">
        <v>5</v>
      </c>
      <c r="D17" s="14">
        <v>15</v>
      </c>
      <c r="E17" s="60">
        <v>40</v>
      </c>
      <c r="F17" s="56">
        <f t="shared" si="0"/>
        <v>43.2</v>
      </c>
      <c r="G17" s="25">
        <v>0.08</v>
      </c>
      <c r="H17" s="57">
        <f t="shared" si="1"/>
        <v>600</v>
      </c>
      <c r="I17" s="145">
        <f t="shared" si="2"/>
        <v>648</v>
      </c>
      <c r="J17" s="14"/>
    </row>
    <row r="18" spans="1:10" ht="98.25" customHeight="1" x14ac:dyDescent="0.25">
      <c r="A18" s="14">
        <v>7</v>
      </c>
      <c r="B18" s="146" t="s">
        <v>28</v>
      </c>
      <c r="C18" s="14" t="s">
        <v>5</v>
      </c>
      <c r="D18" s="14">
        <v>20</v>
      </c>
      <c r="E18" s="60">
        <v>300</v>
      </c>
      <c r="F18" s="56">
        <f t="shared" si="0"/>
        <v>324</v>
      </c>
      <c r="G18" s="25">
        <v>0.08</v>
      </c>
      <c r="H18" s="57">
        <f t="shared" si="1"/>
        <v>6000</v>
      </c>
      <c r="I18" s="145">
        <f t="shared" si="2"/>
        <v>6480</v>
      </c>
      <c r="J18" s="14"/>
    </row>
    <row r="19" spans="1:10" ht="98.25" customHeight="1" x14ac:dyDescent="0.25">
      <c r="A19" s="14">
        <v>8</v>
      </c>
      <c r="B19" s="146" t="s">
        <v>39</v>
      </c>
      <c r="C19" s="147" t="s">
        <v>5</v>
      </c>
      <c r="D19" s="147">
        <v>200</v>
      </c>
      <c r="E19" s="148">
        <v>3.7</v>
      </c>
      <c r="F19" s="56">
        <f t="shared" si="0"/>
        <v>3.9960000000000004</v>
      </c>
      <c r="G19" s="25">
        <v>0.08</v>
      </c>
      <c r="H19" s="57">
        <f t="shared" si="1"/>
        <v>740</v>
      </c>
      <c r="I19" s="145">
        <f t="shared" si="2"/>
        <v>799.2</v>
      </c>
      <c r="J19" s="14"/>
    </row>
    <row r="20" spans="1:10" ht="114.75" customHeight="1" x14ac:dyDescent="0.25">
      <c r="A20" s="14">
        <v>9</v>
      </c>
      <c r="B20" s="142" t="s">
        <v>29</v>
      </c>
      <c r="C20" s="14" t="s">
        <v>11</v>
      </c>
      <c r="D20" s="14">
        <v>1000</v>
      </c>
      <c r="E20" s="60">
        <v>7.5</v>
      </c>
      <c r="F20" s="56">
        <f t="shared" ref="F20" si="3">E20*G20+E20</f>
        <v>8.1</v>
      </c>
      <c r="G20" s="25">
        <v>0.08</v>
      </c>
      <c r="H20" s="57">
        <f t="shared" ref="H20" si="4">E20*D20</f>
        <v>7500</v>
      </c>
      <c r="I20" s="145">
        <f t="shared" ref="I20" si="5">D20*F20</f>
        <v>8100</v>
      </c>
      <c r="J20" s="14"/>
    </row>
    <row r="21" spans="1:10" ht="76.5" customHeight="1" x14ac:dyDescent="0.25">
      <c r="A21" s="14">
        <v>10</v>
      </c>
      <c r="B21" s="146" t="s">
        <v>35</v>
      </c>
      <c r="C21" s="147" t="s">
        <v>5</v>
      </c>
      <c r="D21" s="147">
        <v>100</v>
      </c>
      <c r="E21" s="149">
        <v>130</v>
      </c>
      <c r="F21" s="56">
        <f t="shared" ref="F21:F26" si="6">E21*1.23</f>
        <v>159.9</v>
      </c>
      <c r="G21" s="25">
        <v>0.23</v>
      </c>
      <c r="H21" s="57">
        <f t="shared" ref="H21:H26" si="7">E21*D21</f>
        <v>13000</v>
      </c>
      <c r="I21" s="150">
        <f t="shared" ref="I21:I26" si="8">H21*1.23</f>
        <v>15990</v>
      </c>
      <c r="J21" s="14"/>
    </row>
    <row r="22" spans="1:10" ht="113.25" customHeight="1" x14ac:dyDescent="0.25">
      <c r="A22" s="14">
        <v>11</v>
      </c>
      <c r="B22" s="159" t="s">
        <v>81</v>
      </c>
      <c r="C22" s="147" t="s">
        <v>3</v>
      </c>
      <c r="D22" s="147">
        <v>10</v>
      </c>
      <c r="E22" s="151">
        <v>25</v>
      </c>
      <c r="F22" s="56">
        <f t="shared" si="6"/>
        <v>30.75</v>
      </c>
      <c r="G22" s="25">
        <v>0.23</v>
      </c>
      <c r="H22" s="57">
        <f t="shared" si="7"/>
        <v>250</v>
      </c>
      <c r="I22" s="150">
        <f t="shared" si="8"/>
        <v>307.5</v>
      </c>
      <c r="J22" s="14"/>
    </row>
    <row r="23" spans="1:10" ht="113.25" customHeight="1" x14ac:dyDescent="0.25">
      <c r="A23" s="14">
        <v>12</v>
      </c>
      <c r="B23" s="158" t="s">
        <v>87</v>
      </c>
      <c r="C23" s="147" t="s">
        <v>3</v>
      </c>
      <c r="D23" s="147">
        <v>80</v>
      </c>
      <c r="E23" s="151">
        <v>10</v>
      </c>
      <c r="F23" s="56">
        <f t="shared" si="6"/>
        <v>12.3</v>
      </c>
      <c r="G23" s="25">
        <v>0.23</v>
      </c>
      <c r="H23" s="57">
        <f t="shared" si="7"/>
        <v>800</v>
      </c>
      <c r="I23" s="150">
        <f t="shared" si="8"/>
        <v>984</v>
      </c>
      <c r="J23" s="14"/>
    </row>
    <row r="24" spans="1:10" ht="113.25" customHeight="1" x14ac:dyDescent="0.25">
      <c r="A24" s="14">
        <v>13</v>
      </c>
      <c r="B24" s="158" t="s">
        <v>89</v>
      </c>
      <c r="C24" s="147" t="s">
        <v>5</v>
      </c>
      <c r="D24" s="147">
        <v>50</v>
      </c>
      <c r="E24" s="151">
        <v>10</v>
      </c>
      <c r="F24" s="56">
        <f t="shared" si="6"/>
        <v>12.3</v>
      </c>
      <c r="G24" s="25">
        <v>0.23</v>
      </c>
      <c r="H24" s="57">
        <f t="shared" si="7"/>
        <v>500</v>
      </c>
      <c r="I24" s="150">
        <f t="shared" si="8"/>
        <v>615</v>
      </c>
      <c r="J24" s="14"/>
    </row>
    <row r="25" spans="1:10" ht="166.5" customHeight="1" x14ac:dyDescent="0.25">
      <c r="A25" s="14">
        <v>14</v>
      </c>
      <c r="B25" s="157" t="s">
        <v>92</v>
      </c>
      <c r="C25" s="147" t="s">
        <v>5</v>
      </c>
      <c r="D25" s="147">
        <v>80</v>
      </c>
      <c r="E25" s="151">
        <v>50</v>
      </c>
      <c r="F25" s="56">
        <f t="shared" si="6"/>
        <v>61.5</v>
      </c>
      <c r="G25" s="25"/>
      <c r="H25" s="57">
        <f t="shared" si="7"/>
        <v>4000</v>
      </c>
      <c r="I25" s="150">
        <f t="shared" si="8"/>
        <v>4920</v>
      </c>
      <c r="J25" s="14"/>
    </row>
    <row r="26" spans="1:10" ht="76.5" customHeight="1" x14ac:dyDescent="0.25">
      <c r="A26" s="14">
        <v>15</v>
      </c>
      <c r="B26" s="157" t="s">
        <v>88</v>
      </c>
      <c r="C26" s="147" t="s">
        <v>3</v>
      </c>
      <c r="D26" s="147">
        <v>16</v>
      </c>
      <c r="E26" s="149">
        <v>5</v>
      </c>
      <c r="F26" s="56">
        <f t="shared" si="6"/>
        <v>6.15</v>
      </c>
      <c r="G26" s="25">
        <v>0.23</v>
      </c>
      <c r="H26" s="57">
        <f t="shared" si="7"/>
        <v>80</v>
      </c>
      <c r="I26" s="150">
        <f t="shared" si="8"/>
        <v>98.4</v>
      </c>
      <c r="J26" s="14"/>
    </row>
    <row r="27" spans="1:10" ht="15.75" thickBot="1" x14ac:dyDescent="0.3">
      <c r="A27" s="61"/>
      <c r="B27" s="62"/>
      <c r="C27" s="61"/>
      <c r="D27" s="61"/>
      <c r="E27" s="61"/>
      <c r="F27" s="61"/>
      <c r="G27" s="63" t="s">
        <v>7</v>
      </c>
      <c r="H27" s="64">
        <f>SUM(H12:H22)</f>
        <v>35330</v>
      </c>
      <c r="I27" s="65">
        <f>SUM(I12:I22)</f>
        <v>40143.9</v>
      </c>
      <c r="J27" s="66"/>
    </row>
    <row r="28" spans="1:10" ht="15" customHeight="1" x14ac:dyDescent="0.25">
      <c r="A28" s="23"/>
      <c r="B28" s="23"/>
      <c r="C28" s="23"/>
      <c r="D28" s="23"/>
      <c r="E28" s="23"/>
      <c r="F28" s="23"/>
      <c r="G28" s="23"/>
      <c r="H28" s="23"/>
      <c r="I28" s="23"/>
      <c r="J28" s="23"/>
    </row>
    <row r="29" spans="1:10" ht="15" customHeight="1" x14ac:dyDescent="0.25">
      <c r="A29" s="24"/>
      <c r="B29" s="82" t="s">
        <v>61</v>
      </c>
      <c r="C29" s="24"/>
      <c r="D29" s="24"/>
      <c r="E29" s="24"/>
      <c r="F29" s="24"/>
      <c r="G29" s="24"/>
      <c r="H29" s="24"/>
      <c r="I29" s="24"/>
      <c r="J29" s="24"/>
    </row>
    <row r="30" spans="1:10" ht="15" customHeight="1" x14ac:dyDescent="0.25">
      <c r="A30" s="24"/>
      <c r="B30" s="24"/>
      <c r="C30" s="24"/>
      <c r="D30" s="24"/>
      <c r="E30" s="24"/>
      <c r="F30" s="24"/>
      <c r="G30" s="24"/>
      <c r="H30" s="24"/>
      <c r="I30" s="24"/>
      <c r="J30" s="24"/>
    </row>
    <row r="31" spans="1:10" ht="36" customHeight="1" x14ac:dyDescent="0.25">
      <c r="A31" s="4" t="s">
        <v>15</v>
      </c>
      <c r="B31" s="4" t="s">
        <v>16</v>
      </c>
      <c r="C31" s="4" t="s">
        <v>17</v>
      </c>
      <c r="D31" s="4" t="s">
        <v>18</v>
      </c>
      <c r="E31" s="5" t="s">
        <v>19</v>
      </c>
      <c r="F31" s="1" t="s">
        <v>20</v>
      </c>
      <c r="G31" s="4" t="s">
        <v>21</v>
      </c>
      <c r="H31" s="1" t="s">
        <v>22</v>
      </c>
      <c r="I31" s="6" t="s">
        <v>23</v>
      </c>
      <c r="J31" s="7" t="s">
        <v>30</v>
      </c>
    </row>
    <row r="32" spans="1:10" ht="144" customHeight="1" x14ac:dyDescent="0.25">
      <c r="A32" s="14">
        <v>1</v>
      </c>
      <c r="B32" s="59" t="s">
        <v>58</v>
      </c>
      <c r="C32" s="14" t="s">
        <v>4</v>
      </c>
      <c r="D32" s="14">
        <v>20000</v>
      </c>
      <c r="E32" s="60">
        <v>3.2</v>
      </c>
      <c r="F32" s="56">
        <f t="shared" ref="F32:F43" si="9">E32*G32+E32</f>
        <v>3.4560000000000004</v>
      </c>
      <c r="G32" s="25">
        <v>0.08</v>
      </c>
      <c r="H32" s="57">
        <f t="shared" ref="H32:H43" si="10">E32*D32</f>
        <v>64000</v>
      </c>
      <c r="I32" s="145">
        <f t="shared" ref="I32:I43" si="11">D32*F32</f>
        <v>69120.000000000015</v>
      </c>
      <c r="J32" s="14"/>
    </row>
    <row r="33" spans="1:10" ht="164.25" customHeight="1" x14ac:dyDescent="0.25">
      <c r="A33" s="17">
        <v>2</v>
      </c>
      <c r="B33" s="18" t="s">
        <v>41</v>
      </c>
      <c r="C33" s="9" t="s">
        <v>10</v>
      </c>
      <c r="D33" s="9">
        <v>5000</v>
      </c>
      <c r="E33" s="67">
        <v>3.7</v>
      </c>
      <c r="F33" s="56">
        <f t="shared" si="9"/>
        <v>3.9960000000000004</v>
      </c>
      <c r="G33" s="25">
        <v>0.08</v>
      </c>
      <c r="H33" s="57">
        <f t="shared" si="10"/>
        <v>18500</v>
      </c>
      <c r="I33" s="145">
        <f t="shared" si="11"/>
        <v>19980.000000000004</v>
      </c>
      <c r="J33" s="13"/>
    </row>
    <row r="34" spans="1:10" ht="171.75" customHeight="1" x14ac:dyDescent="0.25">
      <c r="A34" s="14">
        <v>3</v>
      </c>
      <c r="B34" s="68" t="s">
        <v>40</v>
      </c>
      <c r="C34" s="69" t="s">
        <v>10</v>
      </c>
      <c r="D34" s="70">
        <v>3000</v>
      </c>
      <c r="E34" s="71">
        <v>18</v>
      </c>
      <c r="F34" s="56">
        <f t="shared" si="9"/>
        <v>19.440000000000001</v>
      </c>
      <c r="G34" s="25">
        <v>0.08</v>
      </c>
      <c r="H34" s="57">
        <f t="shared" si="10"/>
        <v>54000</v>
      </c>
      <c r="I34" s="145">
        <f t="shared" si="11"/>
        <v>58320.000000000007</v>
      </c>
      <c r="J34" s="68"/>
    </row>
    <row r="35" spans="1:10" ht="50.25" customHeight="1" x14ac:dyDescent="0.25">
      <c r="A35" s="17">
        <v>4</v>
      </c>
      <c r="B35" s="8" t="s">
        <v>47</v>
      </c>
      <c r="C35" s="9" t="s">
        <v>3</v>
      </c>
      <c r="D35" s="9">
        <v>10000</v>
      </c>
      <c r="E35" s="11">
        <v>0.5</v>
      </c>
      <c r="F35" s="56">
        <f t="shared" si="9"/>
        <v>0.54</v>
      </c>
      <c r="G35" s="25">
        <v>0.08</v>
      </c>
      <c r="H35" s="57">
        <f t="shared" si="10"/>
        <v>5000</v>
      </c>
      <c r="I35" s="145">
        <f t="shared" si="11"/>
        <v>5400</v>
      </c>
      <c r="J35" s="21"/>
    </row>
    <row r="36" spans="1:10" ht="69.75" customHeight="1" x14ac:dyDescent="0.25">
      <c r="A36" s="14">
        <v>5</v>
      </c>
      <c r="B36" s="8" t="s">
        <v>42</v>
      </c>
      <c r="C36" s="9" t="s">
        <v>43</v>
      </c>
      <c r="D36" s="9">
        <v>2000</v>
      </c>
      <c r="E36" s="11">
        <v>9</v>
      </c>
      <c r="F36" s="56">
        <f t="shared" si="9"/>
        <v>9.7200000000000006</v>
      </c>
      <c r="G36" s="25">
        <v>0.08</v>
      </c>
      <c r="H36" s="57">
        <f t="shared" si="10"/>
        <v>18000</v>
      </c>
      <c r="I36" s="145">
        <f t="shared" si="11"/>
        <v>19440</v>
      </c>
      <c r="J36" s="9"/>
    </row>
    <row r="37" spans="1:10" ht="98.25" customHeight="1" x14ac:dyDescent="0.25">
      <c r="A37" s="17">
        <v>6</v>
      </c>
      <c r="B37" s="8" t="s">
        <v>46</v>
      </c>
      <c r="C37" s="9" t="s">
        <v>3</v>
      </c>
      <c r="D37" s="10">
        <v>2000</v>
      </c>
      <c r="E37" s="11">
        <v>2.5</v>
      </c>
      <c r="F37" s="56">
        <f t="shared" si="9"/>
        <v>2.7</v>
      </c>
      <c r="G37" s="25">
        <v>0.08</v>
      </c>
      <c r="H37" s="57">
        <f t="shared" si="10"/>
        <v>5000</v>
      </c>
      <c r="I37" s="145">
        <f t="shared" si="11"/>
        <v>5400</v>
      </c>
      <c r="J37" s="9"/>
    </row>
    <row r="38" spans="1:10" ht="239.25" customHeight="1" x14ac:dyDescent="0.25">
      <c r="A38" s="14">
        <v>7</v>
      </c>
      <c r="B38" s="8" t="s">
        <v>45</v>
      </c>
      <c r="C38" s="9" t="s">
        <v>3</v>
      </c>
      <c r="D38" s="10">
        <v>10000</v>
      </c>
      <c r="E38" s="11">
        <v>3</v>
      </c>
      <c r="F38" s="56">
        <f t="shared" si="9"/>
        <v>3.24</v>
      </c>
      <c r="G38" s="25">
        <v>0.08</v>
      </c>
      <c r="H38" s="57">
        <f t="shared" si="10"/>
        <v>30000</v>
      </c>
      <c r="I38" s="145">
        <f t="shared" si="11"/>
        <v>32400.000000000004</v>
      </c>
      <c r="J38" s="9"/>
    </row>
    <row r="39" spans="1:10" ht="252" x14ac:dyDescent="0.25">
      <c r="A39" s="17">
        <v>8</v>
      </c>
      <c r="B39" s="8" t="s">
        <v>44</v>
      </c>
      <c r="C39" s="9" t="s">
        <v>10</v>
      </c>
      <c r="D39" s="10">
        <v>10000</v>
      </c>
      <c r="E39" s="11">
        <v>3.2</v>
      </c>
      <c r="F39" s="56">
        <f t="shared" si="9"/>
        <v>3.4560000000000004</v>
      </c>
      <c r="G39" s="25">
        <v>0.08</v>
      </c>
      <c r="H39" s="57">
        <f t="shared" si="10"/>
        <v>32000</v>
      </c>
      <c r="I39" s="145">
        <f t="shared" si="11"/>
        <v>34560.000000000007</v>
      </c>
      <c r="J39" s="9"/>
    </row>
    <row r="40" spans="1:10" ht="142.5" customHeight="1" x14ac:dyDescent="0.25">
      <c r="A40" s="17">
        <v>10</v>
      </c>
      <c r="B40" s="8" t="s">
        <v>31</v>
      </c>
      <c r="C40" s="9" t="s">
        <v>3</v>
      </c>
      <c r="D40" s="10">
        <v>30000</v>
      </c>
      <c r="E40" s="11">
        <v>1.5</v>
      </c>
      <c r="F40" s="56">
        <f t="shared" si="9"/>
        <v>1.62</v>
      </c>
      <c r="G40" s="25">
        <v>0.08</v>
      </c>
      <c r="H40" s="57">
        <f t="shared" si="10"/>
        <v>45000</v>
      </c>
      <c r="I40" s="145">
        <f t="shared" si="11"/>
        <v>48600</v>
      </c>
      <c r="J40" s="8"/>
    </row>
    <row r="41" spans="1:10" ht="38.25" customHeight="1" x14ac:dyDescent="0.25">
      <c r="A41" s="14">
        <v>11</v>
      </c>
      <c r="B41" s="8" t="s">
        <v>32</v>
      </c>
      <c r="C41" s="9" t="s">
        <v>11</v>
      </c>
      <c r="D41" s="10">
        <v>5000</v>
      </c>
      <c r="E41" s="11">
        <v>0.35</v>
      </c>
      <c r="F41" s="56">
        <f t="shared" si="9"/>
        <v>0.378</v>
      </c>
      <c r="G41" s="25">
        <v>0.08</v>
      </c>
      <c r="H41" s="57">
        <f t="shared" si="10"/>
        <v>1750</v>
      </c>
      <c r="I41" s="145">
        <f t="shared" si="11"/>
        <v>1890</v>
      </c>
      <c r="J41" s="14"/>
    </row>
    <row r="42" spans="1:10" ht="99.75" customHeight="1" x14ac:dyDescent="0.25">
      <c r="A42" s="17">
        <v>12</v>
      </c>
      <c r="B42" s="8" t="s">
        <v>33</v>
      </c>
      <c r="C42" s="9" t="s">
        <v>3</v>
      </c>
      <c r="D42" s="9">
        <v>20000</v>
      </c>
      <c r="E42" s="11">
        <v>6</v>
      </c>
      <c r="F42" s="56">
        <f t="shared" si="9"/>
        <v>6.48</v>
      </c>
      <c r="G42" s="25">
        <v>0.08</v>
      </c>
      <c r="H42" s="57">
        <f t="shared" si="10"/>
        <v>120000</v>
      </c>
      <c r="I42" s="145">
        <f t="shared" si="11"/>
        <v>129600.00000000001</v>
      </c>
      <c r="J42" s="14"/>
    </row>
    <row r="43" spans="1:10" ht="100.5" customHeight="1" x14ac:dyDescent="0.25">
      <c r="A43" s="14">
        <v>13</v>
      </c>
      <c r="B43" s="8" t="s">
        <v>34</v>
      </c>
      <c r="C43" s="9" t="s">
        <v>3</v>
      </c>
      <c r="D43" s="10">
        <v>10000</v>
      </c>
      <c r="E43" s="11">
        <v>2.2000000000000002</v>
      </c>
      <c r="F43" s="56">
        <f t="shared" si="9"/>
        <v>2.3760000000000003</v>
      </c>
      <c r="G43" s="25">
        <v>0.08</v>
      </c>
      <c r="H43" s="57">
        <f t="shared" si="10"/>
        <v>22000</v>
      </c>
      <c r="I43" s="145">
        <f t="shared" si="11"/>
        <v>23760.000000000004</v>
      </c>
      <c r="J43" s="14"/>
    </row>
    <row r="44" spans="1:10" x14ac:dyDescent="0.25">
      <c r="A44" s="9"/>
      <c r="B44" s="8"/>
      <c r="C44" s="9"/>
      <c r="D44" s="9"/>
      <c r="E44" s="11"/>
      <c r="F44" s="9"/>
      <c r="G44" s="15" t="s">
        <v>7</v>
      </c>
      <c r="H44" s="16">
        <f>SUM(H32:H43)</f>
        <v>415250</v>
      </c>
      <c r="I44" s="16">
        <f>SUM(I32:I43)</f>
        <v>448470</v>
      </c>
      <c r="J44" s="9"/>
    </row>
    <row r="45" spans="1:10" x14ac:dyDescent="0.25">
      <c r="A45" s="24"/>
      <c r="B45" s="24"/>
      <c r="C45" s="24"/>
      <c r="D45" s="24"/>
      <c r="E45" s="24"/>
      <c r="F45" s="24"/>
      <c r="G45" s="24"/>
      <c r="H45" s="24"/>
      <c r="I45" s="24"/>
      <c r="J45" s="24"/>
    </row>
    <row r="46" spans="1:10" x14ac:dyDescent="0.25">
      <c r="A46" s="24"/>
      <c r="B46" s="24"/>
      <c r="C46" s="24"/>
      <c r="D46" s="24"/>
      <c r="E46" s="24"/>
      <c r="F46" s="24"/>
      <c r="G46" s="24"/>
      <c r="H46" s="24"/>
      <c r="I46" s="24"/>
      <c r="J46" s="24"/>
    </row>
    <row r="47" spans="1:10" x14ac:dyDescent="0.25">
      <c r="A47" s="24"/>
      <c r="B47" s="24"/>
      <c r="C47" s="24"/>
      <c r="D47" s="24"/>
      <c r="E47" s="24"/>
      <c r="F47" s="24"/>
      <c r="G47" s="24"/>
      <c r="H47" s="24"/>
      <c r="I47" s="24"/>
      <c r="J47" s="24"/>
    </row>
    <row r="48" spans="1:10" x14ac:dyDescent="0.25">
      <c r="A48" s="24"/>
      <c r="B48" s="24"/>
      <c r="C48" s="24"/>
      <c r="D48" s="24"/>
      <c r="E48" s="24"/>
      <c r="F48" s="24"/>
      <c r="G48" s="24"/>
      <c r="H48" s="24"/>
      <c r="I48" s="24"/>
      <c r="J48" s="24"/>
    </row>
    <row r="49" spans="1:10" x14ac:dyDescent="0.25">
      <c r="A49" s="24"/>
      <c r="B49" s="82" t="s">
        <v>82</v>
      </c>
      <c r="C49" s="24"/>
      <c r="D49" s="24"/>
      <c r="E49" s="24"/>
      <c r="F49" s="24"/>
      <c r="G49" s="24"/>
      <c r="H49" s="24"/>
      <c r="I49" s="281"/>
      <c r="J49" s="282"/>
    </row>
    <row r="50" spans="1:10" x14ac:dyDescent="0.25">
      <c r="A50" s="24"/>
      <c r="B50" s="24"/>
      <c r="C50" s="24"/>
      <c r="D50" s="24"/>
      <c r="E50" s="24"/>
      <c r="F50" s="24"/>
      <c r="G50" s="24"/>
      <c r="H50" s="24"/>
      <c r="I50" s="24"/>
      <c r="J50" s="24"/>
    </row>
    <row r="51" spans="1:10" ht="36" x14ac:dyDescent="0.25">
      <c r="A51" s="50" t="s">
        <v>0</v>
      </c>
      <c r="B51" s="50" t="s">
        <v>36</v>
      </c>
      <c r="C51" s="50" t="s">
        <v>1</v>
      </c>
      <c r="D51" s="50" t="s">
        <v>2</v>
      </c>
      <c r="E51" s="51" t="s">
        <v>37</v>
      </c>
      <c r="F51" s="51" t="s">
        <v>38</v>
      </c>
      <c r="G51" s="51" t="s">
        <v>14</v>
      </c>
      <c r="H51" s="51" t="s">
        <v>12</v>
      </c>
      <c r="I51" s="51" t="s">
        <v>13</v>
      </c>
      <c r="J51" s="50" t="s">
        <v>8</v>
      </c>
    </row>
    <row r="52" spans="1:10" ht="73.5" customHeight="1" x14ac:dyDescent="0.25">
      <c r="A52" s="45">
        <v>1</v>
      </c>
      <c r="B52" s="52" t="s">
        <v>53</v>
      </c>
      <c r="C52" s="45" t="s">
        <v>3</v>
      </c>
      <c r="D52" s="45">
        <v>1</v>
      </c>
      <c r="E52" s="53">
        <v>3600</v>
      </c>
      <c r="F52" s="56">
        <f t="shared" ref="F52:F53" si="12">E52*G52+E52</f>
        <v>3888</v>
      </c>
      <c r="G52" s="25">
        <v>0.08</v>
      </c>
      <c r="H52" s="57">
        <f t="shared" ref="H52:H53" si="13">E52*D52</f>
        <v>3600</v>
      </c>
      <c r="I52" s="145">
        <f t="shared" ref="I52:I53" si="14">D52*F52</f>
        <v>3888</v>
      </c>
      <c r="J52" s="45"/>
    </row>
    <row r="53" spans="1:10" ht="40.5" customHeight="1" x14ac:dyDescent="0.25">
      <c r="A53" s="45">
        <v>2</v>
      </c>
      <c r="B53" s="79" t="s">
        <v>54</v>
      </c>
      <c r="C53" s="45" t="s">
        <v>3</v>
      </c>
      <c r="D53" s="45">
        <v>4</v>
      </c>
      <c r="E53" s="53">
        <v>2700</v>
      </c>
      <c r="F53" s="56">
        <f t="shared" si="12"/>
        <v>2916</v>
      </c>
      <c r="G53" s="25">
        <v>0.08</v>
      </c>
      <c r="H53" s="57">
        <f t="shared" si="13"/>
        <v>10800</v>
      </c>
      <c r="I53" s="145">
        <f t="shared" si="14"/>
        <v>11664</v>
      </c>
      <c r="J53" s="54"/>
    </row>
    <row r="54" spans="1:10" ht="24.75" customHeight="1" x14ac:dyDescent="0.25">
      <c r="A54" s="45"/>
      <c r="B54" s="79"/>
      <c r="C54" s="45"/>
      <c r="D54" s="45"/>
      <c r="E54" s="53"/>
      <c r="F54" s="56"/>
      <c r="G54" s="265" t="s">
        <v>7</v>
      </c>
      <c r="H54" s="266">
        <f>SUM(H52:H53)</f>
        <v>14400</v>
      </c>
      <c r="I54" s="267">
        <f>SUM(I52:I53)</f>
        <v>15552</v>
      </c>
      <c r="J54" s="54"/>
    </row>
    <row r="55" spans="1:10" ht="40.5" customHeight="1" x14ac:dyDescent="0.25">
      <c r="A55" s="166"/>
      <c r="B55" s="167"/>
      <c r="C55" s="166"/>
      <c r="D55" s="166"/>
      <c r="E55" s="168"/>
      <c r="F55" s="169"/>
      <c r="G55" s="170"/>
      <c r="H55" s="171"/>
      <c r="I55" s="172"/>
      <c r="J55" s="173"/>
    </row>
    <row r="56" spans="1:10" x14ac:dyDescent="0.25">
      <c r="A56" s="174"/>
      <c r="B56" s="175" t="s">
        <v>83</v>
      </c>
      <c r="C56" s="174"/>
      <c r="D56" s="174"/>
      <c r="E56" s="174"/>
      <c r="F56" s="283" t="s">
        <v>7</v>
      </c>
      <c r="G56" s="284"/>
      <c r="H56" s="55">
        <f>SUM(H52:H53)</f>
        <v>14400</v>
      </c>
      <c r="I56" s="55">
        <f>SUM(I52:I53)</f>
        <v>15552</v>
      </c>
      <c r="J56" s="80"/>
    </row>
    <row r="57" spans="1:10" ht="36" x14ac:dyDescent="0.25">
      <c r="A57" s="4" t="s">
        <v>15</v>
      </c>
      <c r="B57" s="4" t="s">
        <v>16</v>
      </c>
      <c r="C57" s="4" t="s">
        <v>17</v>
      </c>
      <c r="D57" s="4" t="s">
        <v>18</v>
      </c>
      <c r="E57" s="1" t="s">
        <v>19</v>
      </c>
      <c r="F57" s="1" t="s">
        <v>20</v>
      </c>
      <c r="G57" s="4" t="s">
        <v>21</v>
      </c>
      <c r="H57" s="1" t="s">
        <v>22</v>
      </c>
      <c r="I57" s="1" t="s">
        <v>23</v>
      </c>
      <c r="J57" s="1" t="s">
        <v>30</v>
      </c>
    </row>
    <row r="58" spans="1:10" ht="87.75" customHeight="1" x14ac:dyDescent="0.25">
      <c r="A58" s="161">
        <v>1</v>
      </c>
      <c r="B58" s="142" t="s">
        <v>100</v>
      </c>
      <c r="C58" s="161" t="s">
        <v>90</v>
      </c>
      <c r="D58" s="161">
        <v>10</v>
      </c>
      <c r="E58" s="163">
        <v>230</v>
      </c>
      <c r="F58" s="56">
        <f t="shared" ref="F58:F59" si="15">E58*G58+E58</f>
        <v>248.4</v>
      </c>
      <c r="G58" s="25">
        <v>0.08</v>
      </c>
      <c r="H58" s="57">
        <f t="shared" ref="H58:H59" si="16">E58*D58</f>
        <v>2300</v>
      </c>
      <c r="I58" s="145">
        <f t="shared" ref="I58:I59" si="17">D58*F58</f>
        <v>2484</v>
      </c>
      <c r="J58" s="9"/>
    </row>
    <row r="59" spans="1:10" ht="124.5" customHeight="1" x14ac:dyDescent="0.25">
      <c r="A59" s="161">
        <v>2</v>
      </c>
      <c r="B59" s="162" t="s">
        <v>91</v>
      </c>
      <c r="C59" s="161" t="s">
        <v>3</v>
      </c>
      <c r="D59" s="161">
        <v>3</v>
      </c>
      <c r="E59" s="163">
        <v>540</v>
      </c>
      <c r="F59" s="56">
        <f t="shared" si="15"/>
        <v>583.20000000000005</v>
      </c>
      <c r="G59" s="25">
        <v>0.08</v>
      </c>
      <c r="H59" s="57">
        <f t="shared" si="16"/>
        <v>1620</v>
      </c>
      <c r="I59" s="145">
        <f t="shared" si="17"/>
        <v>1749.6000000000001</v>
      </c>
      <c r="J59" s="9"/>
    </row>
    <row r="60" spans="1:10" x14ac:dyDescent="0.25">
      <c r="A60" s="133"/>
      <c r="B60" s="164"/>
      <c r="C60" s="133"/>
      <c r="D60" s="133"/>
      <c r="E60" s="133"/>
      <c r="F60" s="133"/>
      <c r="G60" s="160" t="s">
        <v>7</v>
      </c>
      <c r="H60" s="131">
        <f>SUM(H58:H59)</f>
        <v>3920</v>
      </c>
      <c r="I60" s="165">
        <f>SUM(I58:I59)</f>
        <v>4233.6000000000004</v>
      </c>
      <c r="J60" s="133"/>
    </row>
    <row r="61" spans="1:10" x14ac:dyDescent="0.25">
      <c r="A61" s="24"/>
      <c r="B61" s="24"/>
      <c r="C61" s="24"/>
      <c r="D61" s="24"/>
      <c r="E61" s="24"/>
      <c r="F61" s="24"/>
      <c r="G61" s="24"/>
      <c r="H61" s="24"/>
      <c r="I61" s="24"/>
      <c r="J61" s="24"/>
    </row>
    <row r="62" spans="1:10" x14ac:dyDescent="0.25">
      <c r="A62" s="24"/>
      <c r="B62" s="82" t="s">
        <v>84</v>
      </c>
      <c r="C62" s="24"/>
      <c r="D62" s="24"/>
      <c r="E62" s="24"/>
      <c r="F62" s="24"/>
      <c r="G62" s="24"/>
      <c r="H62" s="24"/>
      <c r="I62" s="24"/>
      <c r="J62" s="24"/>
    </row>
    <row r="63" spans="1:10" x14ac:dyDescent="0.25">
      <c r="A63" s="24"/>
      <c r="B63" s="24"/>
      <c r="C63" s="24"/>
      <c r="D63" s="24"/>
      <c r="E63" s="24"/>
      <c r="F63" s="24"/>
      <c r="G63" s="24"/>
      <c r="H63" s="24"/>
      <c r="I63" s="24"/>
      <c r="J63" s="24"/>
    </row>
    <row r="64" spans="1:10" ht="36" x14ac:dyDescent="0.25">
      <c r="A64" s="36"/>
      <c r="B64" s="36" t="s">
        <v>36</v>
      </c>
      <c r="C64" s="37" t="s">
        <v>1</v>
      </c>
      <c r="D64" s="38" t="s">
        <v>2</v>
      </c>
      <c r="E64" s="39" t="s">
        <v>37</v>
      </c>
      <c r="F64" s="39" t="s">
        <v>38</v>
      </c>
      <c r="G64" s="40" t="s">
        <v>14</v>
      </c>
      <c r="H64" s="39" t="s">
        <v>12</v>
      </c>
      <c r="I64" s="39" t="s">
        <v>13</v>
      </c>
      <c r="J64" s="38" t="s">
        <v>8</v>
      </c>
    </row>
    <row r="65" spans="1:10" ht="36" x14ac:dyDescent="0.25">
      <c r="A65" s="34" t="s">
        <v>9</v>
      </c>
      <c r="B65" s="72" t="s">
        <v>48</v>
      </c>
      <c r="C65" s="41" t="s">
        <v>5</v>
      </c>
      <c r="D65" s="42">
        <v>3</v>
      </c>
      <c r="E65" s="35">
        <v>37</v>
      </c>
      <c r="F65" s="56">
        <f t="shared" ref="F65:F66" si="18">E65*G65+E65</f>
        <v>39.96</v>
      </c>
      <c r="G65" s="25">
        <v>0.08</v>
      </c>
      <c r="H65" s="57">
        <f t="shared" ref="H65:H66" si="19">E65*D65</f>
        <v>111</v>
      </c>
      <c r="I65" s="145">
        <f t="shared" ref="I65:I66" si="20">D65*F65</f>
        <v>119.88</v>
      </c>
      <c r="J65" s="42"/>
    </row>
    <row r="66" spans="1:10" ht="81.75" customHeight="1" x14ac:dyDescent="0.25">
      <c r="A66" s="34">
        <v>2</v>
      </c>
      <c r="B66" s="72" t="s">
        <v>59</v>
      </c>
      <c r="C66" s="41" t="s">
        <v>5</v>
      </c>
      <c r="D66" s="42">
        <v>1</v>
      </c>
      <c r="E66" s="35">
        <v>710</v>
      </c>
      <c r="F66" s="56">
        <f t="shared" si="18"/>
        <v>766.8</v>
      </c>
      <c r="G66" s="25">
        <v>0.08</v>
      </c>
      <c r="H66" s="57">
        <f t="shared" si="19"/>
        <v>710</v>
      </c>
      <c r="I66" s="145">
        <f t="shared" si="20"/>
        <v>766.8</v>
      </c>
      <c r="J66" s="42"/>
    </row>
    <row r="67" spans="1:10" x14ac:dyDescent="0.25">
      <c r="A67" s="277"/>
      <c r="B67" s="277"/>
      <c r="C67" s="277"/>
      <c r="D67" s="277"/>
      <c r="E67" s="277"/>
      <c r="F67" s="279" t="s">
        <v>7</v>
      </c>
      <c r="G67" s="280"/>
      <c r="H67" s="33">
        <f>SUM(H65:H66)</f>
        <v>821</v>
      </c>
      <c r="I67" s="32">
        <f>SUM(I65:I66)</f>
        <v>886.68</v>
      </c>
      <c r="J67" s="80"/>
    </row>
    <row r="68" spans="1:10" x14ac:dyDescent="0.25">
      <c r="A68" s="24"/>
      <c r="B68" s="24"/>
      <c r="C68" s="24"/>
      <c r="D68" s="24"/>
      <c r="E68" s="24"/>
      <c r="F68" s="24"/>
      <c r="G68" s="24"/>
      <c r="H68" s="24"/>
      <c r="I68" s="24"/>
      <c r="J68" s="24"/>
    </row>
    <row r="69" spans="1:10" x14ac:dyDescent="0.25">
      <c r="A69" s="24"/>
      <c r="B69" s="83" t="s">
        <v>85</v>
      </c>
      <c r="C69" s="24"/>
      <c r="D69" s="24"/>
      <c r="E69" s="24"/>
      <c r="F69" s="24"/>
      <c r="G69" s="24"/>
      <c r="H69" s="24"/>
      <c r="I69" s="24"/>
      <c r="J69" s="24"/>
    </row>
    <row r="70" spans="1:10" x14ac:dyDescent="0.25">
      <c r="A70" s="24"/>
      <c r="B70" s="24"/>
      <c r="C70" s="24"/>
      <c r="D70" s="24"/>
      <c r="E70" s="24"/>
      <c r="F70" s="24"/>
      <c r="G70" s="24"/>
      <c r="H70" s="24"/>
      <c r="I70" s="24"/>
      <c r="J70" s="24"/>
    </row>
    <row r="71" spans="1:10" ht="36" x14ac:dyDescent="0.25">
      <c r="A71" s="36"/>
      <c r="B71" s="36" t="s">
        <v>36</v>
      </c>
      <c r="C71" s="37" t="s">
        <v>1</v>
      </c>
      <c r="D71" s="38" t="s">
        <v>2</v>
      </c>
      <c r="E71" s="39" t="s">
        <v>37</v>
      </c>
      <c r="F71" s="39" t="s">
        <v>38</v>
      </c>
      <c r="G71" s="40" t="s">
        <v>14</v>
      </c>
      <c r="H71" s="39" t="s">
        <v>12</v>
      </c>
      <c r="I71" s="39" t="s">
        <v>13</v>
      </c>
      <c r="J71" s="38" t="s">
        <v>8</v>
      </c>
    </row>
    <row r="72" spans="1:10" ht="48" x14ac:dyDescent="0.25">
      <c r="A72" s="34" t="s">
        <v>9</v>
      </c>
      <c r="B72" s="22" t="s">
        <v>50</v>
      </c>
      <c r="C72" s="41" t="s">
        <v>3</v>
      </c>
      <c r="D72" s="42">
        <v>5</v>
      </c>
      <c r="E72" s="35">
        <v>3600</v>
      </c>
      <c r="F72" s="56">
        <f t="shared" ref="F72" si="21">E72*G72+E72</f>
        <v>3888</v>
      </c>
      <c r="G72" s="25">
        <v>0.08</v>
      </c>
      <c r="H72" s="57">
        <f t="shared" ref="H72" si="22">E72*D72</f>
        <v>18000</v>
      </c>
      <c r="I72" s="145">
        <f t="shared" ref="I72" si="23">D72*F72</f>
        <v>19440</v>
      </c>
      <c r="J72" s="42"/>
    </row>
    <row r="73" spans="1:10" x14ac:dyDescent="0.25">
      <c r="A73" s="277"/>
      <c r="B73" s="277"/>
      <c r="C73" s="277"/>
      <c r="D73" s="277"/>
      <c r="E73" s="277"/>
      <c r="F73" s="279" t="s">
        <v>7</v>
      </c>
      <c r="G73" s="280"/>
      <c r="H73" s="33">
        <f>SUM(H72:H72)</f>
        <v>18000</v>
      </c>
      <c r="I73" s="32">
        <f>SUM(I72:I72)</f>
        <v>19440</v>
      </c>
      <c r="J73" s="80"/>
    </row>
    <row r="74" spans="1:10" x14ac:dyDescent="0.25">
      <c r="A74" s="24"/>
      <c r="B74" s="24"/>
      <c r="C74" s="24"/>
      <c r="D74" s="24"/>
      <c r="E74" s="24"/>
      <c r="F74" s="24"/>
      <c r="G74" s="24"/>
      <c r="H74" s="24"/>
      <c r="I74" s="24"/>
      <c r="J74" s="24"/>
    </row>
    <row r="75" spans="1:10" x14ac:dyDescent="0.25">
      <c r="A75" s="24"/>
      <c r="B75" s="24"/>
      <c r="C75" s="24"/>
      <c r="D75" s="24"/>
      <c r="E75" s="24"/>
      <c r="F75" s="24"/>
      <c r="G75" s="24"/>
      <c r="H75" s="24"/>
      <c r="I75" s="24"/>
      <c r="J75" s="24"/>
    </row>
    <row r="76" spans="1:10" x14ac:dyDescent="0.25">
      <c r="A76" s="24"/>
      <c r="B76" s="82" t="s">
        <v>86</v>
      </c>
      <c r="C76" s="24"/>
      <c r="D76" s="24"/>
      <c r="E76" s="24"/>
      <c r="F76" s="24"/>
      <c r="G76" s="24"/>
      <c r="H76" s="24"/>
      <c r="I76" s="24"/>
      <c r="J76" s="24"/>
    </row>
    <row r="77" spans="1:10" x14ac:dyDescent="0.25">
      <c r="A77" s="24"/>
      <c r="B77" s="24"/>
      <c r="C77" s="24"/>
      <c r="D77" s="24"/>
      <c r="E77" s="24"/>
      <c r="F77" s="24"/>
      <c r="G77" s="24"/>
      <c r="H77" s="24"/>
      <c r="I77" s="24"/>
      <c r="J77" s="24"/>
    </row>
    <row r="78" spans="1:10" ht="36" x14ac:dyDescent="0.25">
      <c r="A78" s="26" t="s">
        <v>0</v>
      </c>
      <c r="B78" s="238" t="s">
        <v>36</v>
      </c>
      <c r="C78" s="26" t="s">
        <v>1</v>
      </c>
      <c r="D78" s="26" t="s">
        <v>2</v>
      </c>
      <c r="E78" s="27" t="s">
        <v>37</v>
      </c>
      <c r="F78" s="27" t="s">
        <v>38</v>
      </c>
      <c r="G78" s="27" t="s">
        <v>14</v>
      </c>
      <c r="H78" s="27" t="s">
        <v>12</v>
      </c>
      <c r="I78" s="27" t="s">
        <v>13</v>
      </c>
      <c r="J78" s="26" t="s">
        <v>8</v>
      </c>
    </row>
    <row r="79" spans="1:10" ht="36" x14ac:dyDescent="0.25">
      <c r="A79" s="239">
        <v>1</v>
      </c>
      <c r="B79" s="79" t="s">
        <v>141</v>
      </c>
      <c r="C79" s="46" t="s">
        <v>3</v>
      </c>
      <c r="D79" s="29">
        <v>20</v>
      </c>
      <c r="E79" s="44">
        <v>262.08</v>
      </c>
      <c r="F79" s="56">
        <f t="shared" ref="F79:F88" si="24">E79*G79+E79</f>
        <v>283.04640000000001</v>
      </c>
      <c r="G79" s="25">
        <v>0.08</v>
      </c>
      <c r="H79" s="57">
        <f t="shared" ref="H79:H88" si="25">D79*E79</f>
        <v>5241.5999999999995</v>
      </c>
      <c r="I79" s="240">
        <f t="shared" ref="I79:I88" si="26">D79*F79</f>
        <v>5660.9279999999999</v>
      </c>
      <c r="J79" s="43" t="s">
        <v>142</v>
      </c>
    </row>
    <row r="80" spans="1:10" ht="36" x14ac:dyDescent="0.25">
      <c r="A80" s="241">
        <v>2</v>
      </c>
      <c r="B80" s="79" t="s">
        <v>143</v>
      </c>
      <c r="C80" s="46" t="s">
        <v>5</v>
      </c>
      <c r="D80" s="29">
        <v>1</v>
      </c>
      <c r="E80" s="44">
        <v>161.9</v>
      </c>
      <c r="F80" s="56">
        <f t="shared" si="24"/>
        <v>174.852</v>
      </c>
      <c r="G80" s="25">
        <v>0.08</v>
      </c>
      <c r="H80" s="57">
        <f t="shared" si="25"/>
        <v>161.9</v>
      </c>
      <c r="I80" s="240">
        <f t="shared" si="26"/>
        <v>174.852</v>
      </c>
      <c r="J80" s="242"/>
    </row>
    <row r="81" spans="1:10" ht="24" x14ac:dyDescent="0.25">
      <c r="A81" s="241">
        <v>3</v>
      </c>
      <c r="B81" s="79" t="s">
        <v>144</v>
      </c>
      <c r="C81" s="46" t="s">
        <v>3</v>
      </c>
      <c r="D81" s="29">
        <v>1</v>
      </c>
      <c r="E81" s="44">
        <v>579.91999999999996</v>
      </c>
      <c r="F81" s="56">
        <f t="shared" si="24"/>
        <v>626.31359999999995</v>
      </c>
      <c r="G81" s="25">
        <v>0.08</v>
      </c>
      <c r="H81" s="57">
        <f t="shared" si="25"/>
        <v>579.91999999999996</v>
      </c>
      <c r="I81" s="240">
        <f t="shared" si="26"/>
        <v>626.31359999999995</v>
      </c>
      <c r="J81" s="54"/>
    </row>
    <row r="82" spans="1:10" ht="24" x14ac:dyDescent="0.25">
      <c r="A82" s="243">
        <v>4</v>
      </c>
      <c r="B82" s="79" t="s">
        <v>145</v>
      </c>
      <c r="C82" s="46" t="s">
        <v>3</v>
      </c>
      <c r="D82" s="29">
        <v>1</v>
      </c>
      <c r="E82" s="44">
        <v>579.91999999999996</v>
      </c>
      <c r="F82" s="56">
        <f t="shared" si="24"/>
        <v>626.31359999999995</v>
      </c>
      <c r="G82" s="25">
        <v>0.08</v>
      </c>
      <c r="H82" s="57">
        <f t="shared" si="25"/>
        <v>579.91999999999996</v>
      </c>
      <c r="I82" s="240">
        <f t="shared" si="26"/>
        <v>626.31359999999995</v>
      </c>
      <c r="J82" s="54"/>
    </row>
    <row r="83" spans="1:10" ht="24" x14ac:dyDescent="0.25">
      <c r="A83" s="243">
        <v>5</v>
      </c>
      <c r="B83" s="79" t="s">
        <v>146</v>
      </c>
      <c r="C83" s="46" t="s">
        <v>3</v>
      </c>
      <c r="D83" s="29">
        <v>1</v>
      </c>
      <c r="E83" s="44">
        <v>1614.41</v>
      </c>
      <c r="F83" s="56">
        <f t="shared" si="24"/>
        <v>1743.5628000000002</v>
      </c>
      <c r="G83" s="25">
        <v>0.08</v>
      </c>
      <c r="H83" s="57">
        <f t="shared" si="25"/>
        <v>1614.41</v>
      </c>
      <c r="I83" s="240">
        <f t="shared" si="26"/>
        <v>1743.5628000000002</v>
      </c>
      <c r="J83" s="54"/>
    </row>
    <row r="84" spans="1:10" ht="24" x14ac:dyDescent="0.25">
      <c r="A84" s="243">
        <v>6</v>
      </c>
      <c r="B84" s="79" t="s">
        <v>147</v>
      </c>
      <c r="C84" s="46" t="s">
        <v>3</v>
      </c>
      <c r="D84" s="29">
        <v>2</v>
      </c>
      <c r="E84" s="44">
        <v>1581.8</v>
      </c>
      <c r="F84" s="56">
        <f t="shared" si="24"/>
        <v>1708.3440000000001</v>
      </c>
      <c r="G84" s="25">
        <v>0.08</v>
      </c>
      <c r="H84" s="57">
        <f t="shared" si="25"/>
        <v>3163.6</v>
      </c>
      <c r="I84" s="240">
        <f t="shared" si="26"/>
        <v>3416.6880000000001</v>
      </c>
      <c r="J84" s="54"/>
    </row>
    <row r="85" spans="1:10" ht="24" x14ac:dyDescent="0.25">
      <c r="A85" s="243">
        <v>7</v>
      </c>
      <c r="B85" s="79" t="s">
        <v>148</v>
      </c>
      <c r="C85" s="46" t="s">
        <v>3</v>
      </c>
      <c r="D85" s="29">
        <v>2</v>
      </c>
      <c r="E85" s="44">
        <v>1541.03</v>
      </c>
      <c r="F85" s="56">
        <f t="shared" si="24"/>
        <v>1664.3124</v>
      </c>
      <c r="G85" s="25">
        <v>0.08</v>
      </c>
      <c r="H85" s="57">
        <f t="shared" si="25"/>
        <v>3082.06</v>
      </c>
      <c r="I85" s="240">
        <f t="shared" si="26"/>
        <v>3328.6248000000001</v>
      </c>
      <c r="J85" s="54"/>
    </row>
    <row r="86" spans="1:10" ht="36" x14ac:dyDescent="0.25">
      <c r="A86" s="243">
        <v>8</v>
      </c>
      <c r="B86" s="79" t="s">
        <v>149</v>
      </c>
      <c r="C86" s="46" t="s">
        <v>3</v>
      </c>
      <c r="D86" s="29">
        <v>5</v>
      </c>
      <c r="E86" s="44">
        <v>261.93</v>
      </c>
      <c r="F86" s="56">
        <f t="shared" si="24"/>
        <v>282.88440000000003</v>
      </c>
      <c r="G86" s="25">
        <v>0.08</v>
      </c>
      <c r="H86" s="57">
        <f t="shared" si="25"/>
        <v>1309.6500000000001</v>
      </c>
      <c r="I86" s="240">
        <f t="shared" si="26"/>
        <v>1414.422</v>
      </c>
      <c r="J86" s="54"/>
    </row>
    <row r="87" spans="1:10" ht="48" x14ac:dyDescent="0.25">
      <c r="A87" s="243">
        <v>9</v>
      </c>
      <c r="B87" s="79" t="s">
        <v>150</v>
      </c>
      <c r="C87" s="46" t="s">
        <v>3</v>
      </c>
      <c r="D87" s="29">
        <v>300</v>
      </c>
      <c r="E87" s="44">
        <v>12.29</v>
      </c>
      <c r="F87" s="56">
        <f t="shared" si="24"/>
        <v>13.273199999999999</v>
      </c>
      <c r="G87" s="25">
        <v>0.08</v>
      </c>
      <c r="H87" s="57">
        <f t="shared" si="25"/>
        <v>3686.9999999999995</v>
      </c>
      <c r="I87" s="240">
        <f t="shared" si="26"/>
        <v>3981.9599999999996</v>
      </c>
      <c r="J87" s="54"/>
    </row>
    <row r="88" spans="1:10" x14ac:dyDescent="0.25">
      <c r="A88" s="47">
        <v>10</v>
      </c>
      <c r="B88" s="244" t="s">
        <v>151</v>
      </c>
      <c r="C88" s="46" t="s">
        <v>3</v>
      </c>
      <c r="D88" s="29">
        <v>1</v>
      </c>
      <c r="E88" s="44">
        <v>168.48</v>
      </c>
      <c r="F88" s="56">
        <f t="shared" si="24"/>
        <v>181.95839999999998</v>
      </c>
      <c r="G88" s="25">
        <v>0.08</v>
      </c>
      <c r="H88" s="57">
        <f t="shared" si="25"/>
        <v>168.48</v>
      </c>
      <c r="I88" s="145">
        <f t="shared" si="26"/>
        <v>181.95839999999998</v>
      </c>
      <c r="J88" s="48"/>
    </row>
    <row r="89" spans="1:10" ht="31.5" customHeight="1" x14ac:dyDescent="0.25">
      <c r="A89" s="290"/>
      <c r="B89" s="277"/>
      <c r="C89" s="277"/>
      <c r="D89" s="277"/>
      <c r="E89" s="291"/>
      <c r="F89" s="296" t="s">
        <v>7</v>
      </c>
      <c r="G89" s="297"/>
      <c r="H89" s="249">
        <f>SUM(H79:H88)</f>
        <v>19588.539999999997</v>
      </c>
      <c r="I89" s="249">
        <f>SUM(I79:I88)</f>
        <v>21155.623199999998</v>
      </c>
      <c r="J89" s="250"/>
    </row>
    <row r="90" spans="1:10" x14ac:dyDescent="0.25">
      <c r="A90" s="166"/>
      <c r="B90" s="167"/>
      <c r="C90" s="166"/>
      <c r="D90" s="166"/>
      <c r="E90" s="245"/>
      <c r="F90" s="169"/>
      <c r="G90" s="170"/>
      <c r="H90" s="171"/>
      <c r="I90" s="172"/>
      <c r="J90" s="173"/>
    </row>
    <row r="91" spans="1:10" x14ac:dyDescent="0.25">
      <c r="A91" s="166"/>
      <c r="B91" s="167"/>
      <c r="C91" s="166"/>
      <c r="D91" s="166"/>
      <c r="E91" s="245"/>
      <c r="F91" s="169"/>
      <c r="G91" s="170"/>
      <c r="H91" s="171"/>
      <c r="I91" s="172"/>
      <c r="J91" s="246"/>
    </row>
    <row r="92" spans="1:10" x14ac:dyDescent="0.25">
      <c r="A92" s="277"/>
      <c r="B92" s="277"/>
      <c r="C92" s="277"/>
      <c r="D92" s="277"/>
      <c r="E92" s="277"/>
      <c r="F92" s="278"/>
      <c r="G92" s="278"/>
      <c r="H92" s="247"/>
      <c r="I92" s="247"/>
      <c r="J92" s="248"/>
    </row>
    <row r="93" spans="1:10" x14ac:dyDescent="0.25">
      <c r="A93" s="24"/>
      <c r="B93" s="24"/>
      <c r="C93" s="24"/>
      <c r="D93" s="24"/>
      <c r="E93" s="24"/>
      <c r="F93" s="24"/>
      <c r="G93" s="24"/>
      <c r="H93" s="24"/>
      <c r="I93" s="24"/>
      <c r="J93" s="24"/>
    </row>
    <row r="94" spans="1:10" x14ac:dyDescent="0.25">
      <c r="A94" s="24"/>
      <c r="B94" s="24"/>
      <c r="C94" s="24"/>
      <c r="D94" s="24"/>
      <c r="E94" s="24"/>
      <c r="F94" s="24"/>
      <c r="G94" s="24"/>
      <c r="H94" s="24"/>
      <c r="I94" s="24"/>
      <c r="J94" s="24"/>
    </row>
    <row r="95" spans="1:10" x14ac:dyDescent="0.25">
      <c r="A95" s="24"/>
      <c r="B95" s="82" t="s">
        <v>74</v>
      </c>
      <c r="C95" s="24"/>
      <c r="D95" s="24"/>
      <c r="E95" s="24"/>
      <c r="F95" s="24"/>
      <c r="G95" s="24"/>
      <c r="H95" s="24"/>
      <c r="I95" s="24"/>
      <c r="J95" s="24"/>
    </row>
    <row r="96" spans="1:10" x14ac:dyDescent="0.25">
      <c r="A96" s="24"/>
      <c r="B96" s="24"/>
      <c r="C96" s="24"/>
      <c r="D96" s="24"/>
      <c r="E96" s="24"/>
      <c r="F96" s="24"/>
      <c r="G96" s="24"/>
      <c r="H96" s="24"/>
      <c r="I96" s="24"/>
      <c r="J96" s="24"/>
    </row>
    <row r="97" spans="1:10" ht="36" x14ac:dyDescent="0.25">
      <c r="A97" s="26" t="s">
        <v>0</v>
      </c>
      <c r="B97" s="26" t="s">
        <v>36</v>
      </c>
      <c r="C97" s="26" t="s">
        <v>1</v>
      </c>
      <c r="D97" s="26" t="s">
        <v>2</v>
      </c>
      <c r="E97" s="27" t="s">
        <v>37</v>
      </c>
      <c r="F97" s="27" t="s">
        <v>38</v>
      </c>
      <c r="G97" s="27" t="s">
        <v>14</v>
      </c>
      <c r="H97" s="27" t="s">
        <v>12</v>
      </c>
      <c r="I97" s="27" t="s">
        <v>13</v>
      </c>
      <c r="J97" s="26" t="s">
        <v>8</v>
      </c>
    </row>
    <row r="98" spans="1:10" ht="52.5" customHeight="1" x14ac:dyDescent="0.25">
      <c r="A98" s="31">
        <v>1</v>
      </c>
      <c r="B98" s="81" t="s">
        <v>51</v>
      </c>
      <c r="C98" s="28" t="s">
        <v>6</v>
      </c>
      <c r="D98" s="29">
        <v>6</v>
      </c>
      <c r="E98" s="44">
        <v>1800</v>
      </c>
      <c r="F98" s="56">
        <f t="shared" ref="F98:F99" si="27">E98*G98+E98</f>
        <v>1944</v>
      </c>
      <c r="G98" s="25">
        <v>0.08</v>
      </c>
      <c r="H98" s="57">
        <f t="shared" ref="H98:H99" si="28">E98*D98</f>
        <v>10800</v>
      </c>
      <c r="I98" s="145">
        <f t="shared" ref="I98:I99" si="29">D98*F98</f>
        <v>11664</v>
      </c>
      <c r="J98" s="43"/>
    </row>
    <row r="99" spans="1:10" ht="36" customHeight="1" x14ac:dyDescent="0.25">
      <c r="A99" s="45">
        <v>2</v>
      </c>
      <c r="B99" s="79" t="s">
        <v>52</v>
      </c>
      <c r="C99" s="46" t="s">
        <v>3</v>
      </c>
      <c r="D99" s="29">
        <v>4</v>
      </c>
      <c r="E99" s="44">
        <v>320</v>
      </c>
      <c r="F99" s="56">
        <f t="shared" si="27"/>
        <v>345.6</v>
      </c>
      <c r="G99" s="25">
        <v>0.08</v>
      </c>
      <c r="H99" s="57">
        <f t="shared" si="28"/>
        <v>1280</v>
      </c>
      <c r="I99" s="145">
        <f t="shared" si="29"/>
        <v>1382.4</v>
      </c>
      <c r="J99" s="43"/>
    </row>
    <row r="100" spans="1:10" x14ac:dyDescent="0.25">
      <c r="A100" s="290"/>
      <c r="B100" s="277"/>
      <c r="C100" s="277"/>
      <c r="D100" s="277"/>
      <c r="E100" s="291"/>
      <c r="F100" s="288" t="s">
        <v>7</v>
      </c>
      <c r="G100" s="289"/>
      <c r="H100" s="49">
        <f>H98+H99</f>
        <v>12080</v>
      </c>
      <c r="I100" s="49">
        <f>SUM(I98:I99)</f>
        <v>13046.4</v>
      </c>
      <c r="J100" s="73"/>
    </row>
    <row r="101" spans="1:10" x14ac:dyDescent="0.25">
      <c r="A101" s="24"/>
      <c r="B101" s="24"/>
      <c r="C101" s="24"/>
      <c r="D101" s="24"/>
      <c r="E101" s="24"/>
      <c r="F101" s="24"/>
      <c r="G101" s="24"/>
      <c r="H101" s="24"/>
      <c r="I101" s="24"/>
      <c r="J101" s="24"/>
    </row>
    <row r="103" spans="1:10" x14ac:dyDescent="0.25">
      <c r="A103" s="86"/>
      <c r="B103" s="153" t="s">
        <v>93</v>
      </c>
      <c r="C103" s="86"/>
      <c r="D103" s="86"/>
      <c r="E103" s="86"/>
      <c r="F103" s="86"/>
      <c r="G103" s="86"/>
      <c r="H103" s="86"/>
      <c r="I103" s="86"/>
      <c r="J103" s="86"/>
    </row>
    <row r="104" spans="1:10" ht="36" x14ac:dyDescent="0.25">
      <c r="A104" s="87" t="s">
        <v>15</v>
      </c>
      <c r="B104" s="152" t="s">
        <v>36</v>
      </c>
      <c r="C104" s="88" t="s">
        <v>1</v>
      </c>
      <c r="D104" s="88" t="s">
        <v>2</v>
      </c>
      <c r="E104" s="89" t="s">
        <v>37</v>
      </c>
      <c r="F104" s="90" t="s">
        <v>38</v>
      </c>
      <c r="G104" s="90" t="s">
        <v>14</v>
      </c>
      <c r="H104" s="90" t="s">
        <v>12</v>
      </c>
      <c r="I104" s="89" t="s">
        <v>13</v>
      </c>
      <c r="J104" s="91" t="s">
        <v>8</v>
      </c>
    </row>
    <row r="105" spans="1:10" ht="24" x14ac:dyDescent="0.25">
      <c r="A105" s="92" t="s">
        <v>9</v>
      </c>
      <c r="B105" s="93" t="s">
        <v>63</v>
      </c>
      <c r="C105" s="94" t="s">
        <v>5</v>
      </c>
      <c r="D105" s="94">
        <v>2</v>
      </c>
      <c r="E105" s="95">
        <v>20</v>
      </c>
      <c r="F105" s="56">
        <f t="shared" ref="F105:F106" si="30">E105*G105+E105</f>
        <v>21.6</v>
      </c>
      <c r="G105" s="25">
        <v>0.08</v>
      </c>
      <c r="H105" s="57">
        <f t="shared" ref="H105:H106" si="31">E105*D105</f>
        <v>40</v>
      </c>
      <c r="I105" s="145">
        <f t="shared" ref="I105:I106" si="32">D105*F105</f>
        <v>43.2</v>
      </c>
      <c r="J105" s="100"/>
    </row>
    <row r="106" spans="1:10" ht="36" x14ac:dyDescent="0.25">
      <c r="A106" s="92" t="s">
        <v>64</v>
      </c>
      <c r="B106" s="101" t="s">
        <v>65</v>
      </c>
      <c r="C106" s="94" t="s">
        <v>5</v>
      </c>
      <c r="D106" s="94">
        <v>9</v>
      </c>
      <c r="E106" s="95">
        <v>750</v>
      </c>
      <c r="F106" s="56">
        <f t="shared" si="30"/>
        <v>810</v>
      </c>
      <c r="G106" s="25">
        <v>0.08</v>
      </c>
      <c r="H106" s="57">
        <f t="shared" si="31"/>
        <v>6750</v>
      </c>
      <c r="I106" s="145">
        <f t="shared" si="32"/>
        <v>7290</v>
      </c>
      <c r="J106" s="100"/>
    </row>
    <row r="107" spans="1:10" ht="36" x14ac:dyDescent="0.25">
      <c r="A107" s="92" t="s">
        <v>66</v>
      </c>
      <c r="B107" s="93" t="s">
        <v>67</v>
      </c>
      <c r="C107" s="94" t="s">
        <v>5</v>
      </c>
      <c r="D107" s="94">
        <v>3</v>
      </c>
      <c r="E107" s="95">
        <v>320</v>
      </c>
      <c r="F107" s="96">
        <f>E107*G107+E107</f>
        <v>393.6</v>
      </c>
      <c r="G107" s="97">
        <v>0.23</v>
      </c>
      <c r="H107" s="98">
        <f t="shared" ref="H107:H110" si="33">E107*D107</f>
        <v>960</v>
      </c>
      <c r="I107" s="99">
        <f t="shared" ref="I107:I110" si="34">F107*D107</f>
        <v>1180.8000000000002</v>
      </c>
      <c r="J107" s="100"/>
    </row>
    <row r="108" spans="1:10" ht="36" x14ac:dyDescent="0.25">
      <c r="A108" s="92" t="s">
        <v>68</v>
      </c>
      <c r="B108" s="93" t="s">
        <v>69</v>
      </c>
      <c r="C108" s="94" t="s">
        <v>5</v>
      </c>
      <c r="D108" s="94">
        <v>3</v>
      </c>
      <c r="E108" s="95">
        <v>320</v>
      </c>
      <c r="F108" s="96">
        <f t="shared" ref="F108:F110" si="35">E108*G108+E108</f>
        <v>393.6</v>
      </c>
      <c r="G108" s="97">
        <v>0.23</v>
      </c>
      <c r="H108" s="98">
        <f t="shared" si="33"/>
        <v>960</v>
      </c>
      <c r="I108" s="99">
        <f t="shared" si="34"/>
        <v>1180.8000000000002</v>
      </c>
      <c r="J108" s="100"/>
    </row>
    <row r="109" spans="1:10" ht="36" x14ac:dyDescent="0.25">
      <c r="A109" s="92" t="s">
        <v>70</v>
      </c>
      <c r="B109" s="93" t="s">
        <v>71</v>
      </c>
      <c r="C109" s="94" t="s">
        <v>5</v>
      </c>
      <c r="D109" s="94">
        <v>3</v>
      </c>
      <c r="E109" s="95">
        <v>320</v>
      </c>
      <c r="F109" s="96">
        <f t="shared" si="35"/>
        <v>393.6</v>
      </c>
      <c r="G109" s="97">
        <v>0.23</v>
      </c>
      <c r="H109" s="98">
        <f t="shared" si="33"/>
        <v>960</v>
      </c>
      <c r="I109" s="99">
        <f t="shared" si="34"/>
        <v>1180.8000000000002</v>
      </c>
      <c r="J109" s="100"/>
    </row>
    <row r="110" spans="1:10" ht="24" x14ac:dyDescent="0.25">
      <c r="A110" s="92" t="s">
        <v>72</v>
      </c>
      <c r="B110" s="102" t="s">
        <v>73</v>
      </c>
      <c r="C110" s="103" t="s">
        <v>5</v>
      </c>
      <c r="D110" s="103">
        <v>5</v>
      </c>
      <c r="E110" s="95">
        <v>320</v>
      </c>
      <c r="F110" s="96">
        <f t="shared" si="35"/>
        <v>393.6</v>
      </c>
      <c r="G110" s="97">
        <v>0.23</v>
      </c>
      <c r="H110" s="98">
        <f t="shared" si="33"/>
        <v>1600</v>
      </c>
      <c r="I110" s="99">
        <f t="shared" si="34"/>
        <v>1968</v>
      </c>
      <c r="J110" s="104"/>
    </row>
    <row r="111" spans="1:10" x14ac:dyDescent="0.25">
      <c r="A111" s="285"/>
      <c r="B111" s="286"/>
      <c r="C111" s="286"/>
      <c r="D111" s="286"/>
      <c r="E111" s="287"/>
      <c r="F111" s="288" t="s">
        <v>7</v>
      </c>
      <c r="G111" s="294"/>
      <c r="H111" s="49">
        <f>SUM(H105:H110)</f>
        <v>11270</v>
      </c>
      <c r="I111" s="105">
        <f>SUM(I105:I110)</f>
        <v>12843.599999999999</v>
      </c>
      <c r="J111" s="106"/>
    </row>
    <row r="114" spans="1:10" x14ac:dyDescent="0.25">
      <c r="B114" s="82" t="s">
        <v>94</v>
      </c>
    </row>
    <row r="115" spans="1:10" ht="36" x14ac:dyDescent="0.25">
      <c r="A115" s="26" t="s">
        <v>0</v>
      </c>
      <c r="B115" s="154" t="s">
        <v>36</v>
      </c>
      <c r="C115" s="26" t="s">
        <v>1</v>
      </c>
      <c r="D115" s="26" t="s">
        <v>2</v>
      </c>
      <c r="E115" s="27" t="s">
        <v>37</v>
      </c>
      <c r="F115" s="27" t="s">
        <v>38</v>
      </c>
      <c r="G115" s="27" t="s">
        <v>14</v>
      </c>
      <c r="H115" s="27" t="s">
        <v>12</v>
      </c>
      <c r="I115" s="27" t="s">
        <v>13</v>
      </c>
      <c r="J115" s="26" t="s">
        <v>8</v>
      </c>
    </row>
    <row r="116" spans="1:10" ht="48" x14ac:dyDescent="0.25">
      <c r="A116" s="28" t="s">
        <v>9</v>
      </c>
      <c r="B116" s="107" t="s">
        <v>98</v>
      </c>
      <c r="C116" s="28" t="s">
        <v>3</v>
      </c>
      <c r="D116" s="108">
        <v>1</v>
      </c>
      <c r="E116" s="44">
        <v>4391.2</v>
      </c>
      <c r="F116" s="109">
        <f>E116*G116+E116</f>
        <v>5401.1759999999995</v>
      </c>
      <c r="G116" s="30">
        <v>0.23</v>
      </c>
      <c r="H116" s="110">
        <f>E116*D116</f>
        <v>4391.2</v>
      </c>
      <c r="I116" s="111">
        <f>F116*D116</f>
        <v>5401.1759999999995</v>
      </c>
      <c r="J116" s="43"/>
    </row>
    <row r="117" spans="1:10" ht="24" x14ac:dyDescent="0.25">
      <c r="A117" s="28" t="s">
        <v>64</v>
      </c>
      <c r="B117" s="107" t="s">
        <v>99</v>
      </c>
      <c r="C117" s="28" t="s">
        <v>3</v>
      </c>
      <c r="D117" s="108">
        <v>1</v>
      </c>
      <c r="E117" s="44">
        <v>1350</v>
      </c>
      <c r="F117" s="109">
        <f>E117*G117+E117</f>
        <v>1458</v>
      </c>
      <c r="G117" s="30">
        <v>0.08</v>
      </c>
      <c r="H117" s="110">
        <f>E117*D117</f>
        <v>1350</v>
      </c>
      <c r="I117" s="111">
        <f>F117*D117</f>
        <v>1458</v>
      </c>
      <c r="J117" s="43"/>
    </row>
    <row r="118" spans="1:10" x14ac:dyDescent="0.25">
      <c r="A118" s="112"/>
      <c r="B118" s="112"/>
      <c r="C118" s="112"/>
      <c r="D118" s="112"/>
      <c r="E118" s="113"/>
      <c r="F118" s="292" t="s">
        <v>7</v>
      </c>
      <c r="G118" s="293"/>
      <c r="H118" s="114">
        <f>SUM(H116:H117)</f>
        <v>5741.2</v>
      </c>
      <c r="I118" s="114">
        <f>SUM(I116:I117)</f>
        <v>6859.1759999999995</v>
      </c>
      <c r="J118" s="115"/>
    </row>
    <row r="121" spans="1:10" x14ac:dyDescent="0.25">
      <c r="A121" s="86"/>
      <c r="B121" s="156" t="s">
        <v>62</v>
      </c>
      <c r="C121" s="86"/>
      <c r="D121" s="86"/>
      <c r="E121" s="86"/>
      <c r="F121" s="86"/>
      <c r="G121" s="86"/>
      <c r="H121" s="86"/>
      <c r="I121" s="86"/>
      <c r="J121" s="86"/>
    </row>
    <row r="122" spans="1:10" ht="36" x14ac:dyDescent="0.25">
      <c r="A122" s="87" t="s">
        <v>15</v>
      </c>
      <c r="B122" s="155" t="s">
        <v>36</v>
      </c>
      <c r="C122" s="88" t="s">
        <v>1</v>
      </c>
      <c r="D122" s="91" t="s">
        <v>2</v>
      </c>
      <c r="E122" s="90" t="s">
        <v>37</v>
      </c>
      <c r="F122" s="90" t="s">
        <v>38</v>
      </c>
      <c r="G122" s="90" t="s">
        <v>14</v>
      </c>
      <c r="H122" s="90" t="s">
        <v>12</v>
      </c>
      <c r="I122" s="90" t="s">
        <v>13</v>
      </c>
      <c r="J122" s="91" t="s">
        <v>8</v>
      </c>
    </row>
    <row r="123" spans="1:10" ht="144" x14ac:dyDescent="0.25">
      <c r="A123" s="103" t="s">
        <v>9</v>
      </c>
      <c r="B123" s="116" t="s">
        <v>75</v>
      </c>
      <c r="C123" s="103" t="s">
        <v>3</v>
      </c>
      <c r="D123" s="117">
        <v>30</v>
      </c>
      <c r="E123" s="118">
        <v>70</v>
      </c>
      <c r="F123" s="119">
        <f>E123*G123+E123</f>
        <v>75.599999999999994</v>
      </c>
      <c r="G123" s="120">
        <v>0.08</v>
      </c>
      <c r="H123" s="121">
        <f>E123*D123</f>
        <v>2100</v>
      </c>
      <c r="I123" s="121">
        <f>F123*D123</f>
        <v>2268</v>
      </c>
      <c r="J123" s="122"/>
    </row>
    <row r="124" spans="1:10" x14ac:dyDescent="0.25">
      <c r="A124" s="285"/>
      <c r="B124" s="286"/>
      <c r="C124" s="286"/>
      <c r="D124" s="286"/>
      <c r="E124" s="287"/>
      <c r="F124" s="288" t="s">
        <v>7</v>
      </c>
      <c r="G124" s="294"/>
      <c r="H124" s="49">
        <f>SUM(H123:H123)</f>
        <v>2100</v>
      </c>
      <c r="I124" s="49">
        <f>SUM(I123:I123)</f>
        <v>2268</v>
      </c>
      <c r="J124" s="106"/>
    </row>
    <row r="128" spans="1:10" x14ac:dyDescent="0.25">
      <c r="A128" s="86"/>
      <c r="B128" s="153" t="s">
        <v>95</v>
      </c>
      <c r="C128" s="86"/>
      <c r="D128" s="86"/>
      <c r="E128" s="86"/>
      <c r="F128" s="86"/>
      <c r="G128" s="86"/>
      <c r="H128" s="86"/>
      <c r="I128" s="86"/>
      <c r="J128" s="86"/>
    </row>
    <row r="129" spans="1:10" ht="36" x14ac:dyDescent="0.25">
      <c r="A129" s="87" t="s">
        <v>15</v>
      </c>
      <c r="B129" s="155" t="s">
        <v>36</v>
      </c>
      <c r="C129" s="88" t="s">
        <v>1</v>
      </c>
      <c r="D129" s="91" t="s">
        <v>2</v>
      </c>
      <c r="E129" s="90" t="s">
        <v>37</v>
      </c>
      <c r="F129" s="90" t="s">
        <v>38</v>
      </c>
      <c r="G129" s="90" t="s">
        <v>14</v>
      </c>
      <c r="H129" s="90" t="s">
        <v>12</v>
      </c>
      <c r="I129" s="90" t="s">
        <v>13</v>
      </c>
      <c r="J129" s="91" t="s">
        <v>8</v>
      </c>
    </row>
    <row r="130" spans="1:10" ht="81.75" customHeight="1" x14ac:dyDescent="0.25">
      <c r="A130" s="103" t="s">
        <v>9</v>
      </c>
      <c r="B130" s="116" t="s">
        <v>76</v>
      </c>
      <c r="C130" s="103" t="s">
        <v>3</v>
      </c>
      <c r="D130" s="117">
        <v>39000</v>
      </c>
      <c r="E130" s="118">
        <v>0.52</v>
      </c>
      <c r="F130" s="119">
        <f>E130*G130+E130</f>
        <v>0.56159999999999999</v>
      </c>
      <c r="G130" s="120">
        <v>0.08</v>
      </c>
      <c r="H130" s="121">
        <f>E130*D130</f>
        <v>20280</v>
      </c>
      <c r="I130" s="121">
        <f>F130*D130</f>
        <v>21902.399999999998</v>
      </c>
      <c r="J130" s="122"/>
    </row>
    <row r="131" spans="1:10" x14ac:dyDescent="0.25">
      <c r="A131" s="285"/>
      <c r="B131" s="286"/>
      <c r="C131" s="286"/>
      <c r="D131" s="286"/>
      <c r="E131" s="287"/>
      <c r="F131" s="288" t="s">
        <v>7</v>
      </c>
      <c r="G131" s="294"/>
      <c r="H131" s="49">
        <f>SUM(H130:H130)</f>
        <v>20280</v>
      </c>
      <c r="I131" s="49">
        <f>SUM(I130:I130)</f>
        <v>21902.399999999998</v>
      </c>
      <c r="J131" s="106"/>
    </row>
    <row r="135" spans="1:10" x14ac:dyDescent="0.25">
      <c r="B135" s="82" t="s">
        <v>96</v>
      </c>
    </row>
    <row r="136" spans="1:10" ht="36" x14ac:dyDescent="0.25">
      <c r="A136" s="4" t="s">
        <v>15</v>
      </c>
      <c r="B136" s="4" t="s">
        <v>16</v>
      </c>
      <c r="C136" s="4" t="s">
        <v>17</v>
      </c>
      <c r="D136" s="4" t="s">
        <v>18</v>
      </c>
      <c r="E136" s="123" t="s">
        <v>19</v>
      </c>
      <c r="F136" s="1" t="s">
        <v>20</v>
      </c>
      <c r="G136" s="4" t="s">
        <v>21</v>
      </c>
      <c r="H136" s="1" t="s">
        <v>22</v>
      </c>
      <c r="I136" s="123" t="s">
        <v>23</v>
      </c>
      <c r="J136" s="1" t="s">
        <v>24</v>
      </c>
    </row>
    <row r="137" spans="1:10" ht="132" x14ac:dyDescent="0.25">
      <c r="A137" s="4">
        <v>1</v>
      </c>
      <c r="B137" s="124" t="s">
        <v>77</v>
      </c>
      <c r="C137" s="125" t="s">
        <v>3</v>
      </c>
      <c r="D137" s="125">
        <v>300</v>
      </c>
      <c r="E137" s="126">
        <v>1</v>
      </c>
      <c r="F137" s="12">
        <f>E137*G137+E137</f>
        <v>1.23</v>
      </c>
      <c r="G137" s="19">
        <v>0.23</v>
      </c>
      <c r="H137" s="20">
        <f>E137*D137</f>
        <v>300</v>
      </c>
      <c r="I137" s="111">
        <f>F137*D137</f>
        <v>369</v>
      </c>
      <c r="J137" s="127"/>
    </row>
    <row r="138" spans="1:10" ht="156" x14ac:dyDescent="0.25">
      <c r="A138" s="9">
        <v>2</v>
      </c>
      <c r="B138" s="18" t="s">
        <v>78</v>
      </c>
      <c r="C138" s="9" t="s">
        <v>3</v>
      </c>
      <c r="D138" s="9">
        <v>900</v>
      </c>
      <c r="E138" s="111">
        <v>0.65</v>
      </c>
      <c r="F138" s="12">
        <f>E138*G138+E138</f>
        <v>0.7995000000000001</v>
      </c>
      <c r="G138" s="19">
        <v>0.23</v>
      </c>
      <c r="H138" s="20">
        <f>E138*D138</f>
        <v>585</v>
      </c>
      <c r="I138" s="111">
        <f>F138*D138</f>
        <v>719.55000000000007</v>
      </c>
      <c r="J138" s="9"/>
    </row>
    <row r="139" spans="1:10" x14ac:dyDescent="0.25">
      <c r="A139" s="128"/>
      <c r="B139" s="129"/>
      <c r="C139" s="128"/>
      <c r="D139" s="128"/>
      <c r="E139" s="130"/>
      <c r="F139" s="295" t="s">
        <v>7</v>
      </c>
      <c r="G139" s="295"/>
      <c r="H139" s="131">
        <f>SUM(H137:H138)</f>
        <v>885</v>
      </c>
      <c r="I139" s="132">
        <f>SUM(I137:I138)</f>
        <v>1088.5500000000002</v>
      </c>
      <c r="J139" s="133"/>
    </row>
    <row r="143" spans="1:10" x14ac:dyDescent="0.25">
      <c r="A143" s="86"/>
      <c r="B143" s="153" t="s">
        <v>97</v>
      </c>
      <c r="C143" s="86"/>
      <c r="D143" s="86"/>
      <c r="E143" s="86"/>
      <c r="F143" s="86"/>
      <c r="G143" s="86"/>
      <c r="H143" s="86"/>
      <c r="I143" s="86"/>
      <c r="J143" s="86"/>
    </row>
    <row r="144" spans="1:10" ht="36" x14ac:dyDescent="0.25">
      <c r="A144" s="134"/>
      <c r="B144" s="155" t="s">
        <v>36</v>
      </c>
      <c r="C144" s="88" t="s">
        <v>1</v>
      </c>
      <c r="D144" s="88" t="s">
        <v>2</v>
      </c>
      <c r="E144" s="89" t="s">
        <v>37</v>
      </c>
      <c r="F144" s="90" t="s">
        <v>38</v>
      </c>
      <c r="G144" s="90" t="s">
        <v>14</v>
      </c>
      <c r="H144" s="90" t="s">
        <v>12</v>
      </c>
      <c r="I144" s="90" t="s">
        <v>13</v>
      </c>
      <c r="J144" s="91" t="s">
        <v>8</v>
      </c>
    </row>
    <row r="145" spans="1:10" ht="108" x14ac:dyDescent="0.25">
      <c r="A145" s="103" t="s">
        <v>9</v>
      </c>
      <c r="B145" s="135" t="s">
        <v>79</v>
      </c>
      <c r="C145" s="103" t="s">
        <v>5</v>
      </c>
      <c r="D145" s="136">
        <v>1650</v>
      </c>
      <c r="E145" s="137">
        <v>10.199999999999999</v>
      </c>
      <c r="F145" s="138">
        <f>E145*G145+E145</f>
        <v>11.016</v>
      </c>
      <c r="G145" s="120">
        <v>0.08</v>
      </c>
      <c r="H145" s="121">
        <f>E145*D145</f>
        <v>16830</v>
      </c>
      <c r="I145" s="121">
        <f>F145*D145</f>
        <v>18176.400000000001</v>
      </c>
      <c r="J145" s="88"/>
    </row>
    <row r="146" spans="1:10" ht="72" x14ac:dyDescent="0.25">
      <c r="A146" s="139" t="s">
        <v>64</v>
      </c>
      <c r="B146" s="135" t="s">
        <v>80</v>
      </c>
      <c r="C146" s="140" t="s">
        <v>5</v>
      </c>
      <c r="D146" s="117">
        <v>1800</v>
      </c>
      <c r="E146" s="141">
        <v>7.5</v>
      </c>
      <c r="F146" s="119">
        <f>E146*G146+E146</f>
        <v>8.1</v>
      </c>
      <c r="G146" s="120">
        <v>0.08</v>
      </c>
      <c r="H146" s="121">
        <f>E146*D146</f>
        <v>13500</v>
      </c>
      <c r="I146" s="121">
        <f>F146*D146</f>
        <v>14580</v>
      </c>
      <c r="J146" s="122"/>
    </row>
    <row r="147" spans="1:10" x14ac:dyDescent="0.25">
      <c r="A147" s="285"/>
      <c r="B147" s="286"/>
      <c r="C147" s="286"/>
      <c r="D147" s="286"/>
      <c r="E147" s="287"/>
      <c r="F147" s="288" t="s">
        <v>7</v>
      </c>
      <c r="G147" s="289"/>
      <c r="H147" s="49">
        <f>SUM(H145:H146)</f>
        <v>30330</v>
      </c>
      <c r="I147" s="49">
        <f>SUM(I145:I146)</f>
        <v>32756.400000000001</v>
      </c>
      <c r="J147" s="106"/>
    </row>
    <row r="150" spans="1:10" x14ac:dyDescent="0.25">
      <c r="B150" s="259" t="s">
        <v>153</v>
      </c>
    </row>
    <row r="151" spans="1:10" ht="36" x14ac:dyDescent="0.25">
      <c r="A151" s="134"/>
      <c r="B151" s="155" t="s">
        <v>36</v>
      </c>
      <c r="C151" s="88" t="s">
        <v>1</v>
      </c>
      <c r="D151" s="88" t="s">
        <v>2</v>
      </c>
      <c r="E151" s="89" t="s">
        <v>37</v>
      </c>
      <c r="F151" s="90" t="s">
        <v>38</v>
      </c>
      <c r="G151" s="90" t="s">
        <v>14</v>
      </c>
      <c r="H151" s="90" t="s">
        <v>12</v>
      </c>
      <c r="I151" s="90" t="s">
        <v>13</v>
      </c>
      <c r="J151" s="91" t="s">
        <v>8</v>
      </c>
    </row>
    <row r="152" spans="1:10" ht="24.75" x14ac:dyDescent="0.25">
      <c r="A152" s="103" t="s">
        <v>9</v>
      </c>
      <c r="B152" s="176" t="s">
        <v>101</v>
      </c>
      <c r="C152" s="103" t="s">
        <v>5</v>
      </c>
      <c r="D152" s="136">
        <v>1</v>
      </c>
      <c r="E152" s="137">
        <v>170</v>
      </c>
      <c r="F152" s="138">
        <f>E152*G152+E152</f>
        <v>183.6</v>
      </c>
      <c r="G152" s="120">
        <v>0.08</v>
      </c>
      <c r="H152" s="121">
        <f>E152*D152</f>
        <v>170</v>
      </c>
      <c r="I152" s="121">
        <f>F152*D152</f>
        <v>183.6</v>
      </c>
      <c r="J152" s="88"/>
    </row>
    <row r="153" spans="1:10" ht="22.5" customHeight="1" x14ac:dyDescent="0.25">
      <c r="A153" s="285"/>
      <c r="B153" s="286"/>
      <c r="C153" s="286"/>
      <c r="D153" s="286"/>
      <c r="E153" s="287"/>
      <c r="F153" s="288" t="s">
        <v>7</v>
      </c>
      <c r="G153" s="289"/>
      <c r="H153" s="49">
        <f>SUM(H152:H152)</f>
        <v>170</v>
      </c>
      <c r="I153" s="49">
        <f>SUM(I152:I152)</f>
        <v>183.6</v>
      </c>
      <c r="J153" s="106"/>
    </row>
    <row r="155" spans="1:10" x14ac:dyDescent="0.25">
      <c r="B155" s="259" t="s">
        <v>154</v>
      </c>
    </row>
    <row r="156" spans="1:10" ht="24" x14ac:dyDescent="0.25">
      <c r="A156" s="38" t="s">
        <v>0</v>
      </c>
      <c r="B156" s="38" t="s">
        <v>36</v>
      </c>
      <c r="C156" s="38" t="s">
        <v>1</v>
      </c>
      <c r="D156" s="38" t="s">
        <v>2</v>
      </c>
      <c r="E156" s="38" t="s">
        <v>102</v>
      </c>
      <c r="F156" s="38" t="s">
        <v>103</v>
      </c>
      <c r="G156" s="38" t="s">
        <v>104</v>
      </c>
      <c r="H156" s="177" t="s">
        <v>12</v>
      </c>
      <c r="I156" s="177" t="s">
        <v>13</v>
      </c>
      <c r="J156" s="38" t="s">
        <v>8</v>
      </c>
    </row>
    <row r="157" spans="1:10" ht="132" x14ac:dyDescent="0.25">
      <c r="A157" s="178">
        <v>1</v>
      </c>
      <c r="B157" s="179" t="s">
        <v>105</v>
      </c>
      <c r="C157" s="127" t="s">
        <v>3</v>
      </c>
      <c r="D157" s="180">
        <v>30000</v>
      </c>
      <c r="E157" s="180">
        <v>0.1</v>
      </c>
      <c r="F157" s="181">
        <f t="shared" ref="F157:F177" si="36">E157+E157*G157</f>
        <v>0.12300000000000001</v>
      </c>
      <c r="G157" s="182">
        <v>0.23</v>
      </c>
      <c r="H157" s="181">
        <f t="shared" ref="H157:H177" si="37">D157*E157</f>
        <v>3000</v>
      </c>
      <c r="I157" s="181">
        <f t="shared" ref="I157:I177" si="38">H157+H157*G157</f>
        <v>3690</v>
      </c>
      <c r="J157" s="183"/>
    </row>
    <row r="158" spans="1:10" ht="144" x14ac:dyDescent="0.25">
      <c r="A158" s="178">
        <v>2</v>
      </c>
      <c r="B158" s="184" t="s">
        <v>106</v>
      </c>
      <c r="C158" s="185" t="s">
        <v>3</v>
      </c>
      <c r="D158" s="185">
        <v>500</v>
      </c>
      <c r="E158" s="186">
        <v>0.3</v>
      </c>
      <c r="F158" s="181">
        <f t="shared" si="36"/>
        <v>0.36899999999999999</v>
      </c>
      <c r="G158" s="187">
        <v>0.23</v>
      </c>
      <c r="H158" s="181">
        <f t="shared" si="37"/>
        <v>150</v>
      </c>
      <c r="I158" s="181">
        <f t="shared" si="38"/>
        <v>184.5</v>
      </c>
      <c r="J158" s="188"/>
    </row>
    <row r="159" spans="1:10" ht="144" x14ac:dyDescent="0.25">
      <c r="A159" s="189">
        <v>3</v>
      </c>
      <c r="B159" s="190" t="s">
        <v>107</v>
      </c>
      <c r="C159" s="191" t="s">
        <v>3</v>
      </c>
      <c r="D159" s="191">
        <v>2000</v>
      </c>
      <c r="E159" s="192">
        <v>1.1000000000000001</v>
      </c>
      <c r="F159" s="181">
        <f t="shared" si="36"/>
        <v>1.3530000000000002</v>
      </c>
      <c r="G159" s="193">
        <v>0.23</v>
      </c>
      <c r="H159" s="181">
        <f t="shared" si="37"/>
        <v>2200</v>
      </c>
      <c r="I159" s="181">
        <f t="shared" si="38"/>
        <v>2706</v>
      </c>
      <c r="J159" s="194"/>
    </row>
    <row r="160" spans="1:10" ht="151.5" customHeight="1" x14ac:dyDescent="0.25">
      <c r="A160" s="189">
        <v>4</v>
      </c>
      <c r="B160" s="190" t="s">
        <v>108</v>
      </c>
      <c r="C160" s="191" t="s">
        <v>3</v>
      </c>
      <c r="D160" s="191">
        <v>5000</v>
      </c>
      <c r="E160" s="192">
        <v>1.1000000000000001</v>
      </c>
      <c r="F160" s="181">
        <f t="shared" si="36"/>
        <v>1.3530000000000002</v>
      </c>
      <c r="G160" s="193">
        <v>0.23</v>
      </c>
      <c r="H160" s="181">
        <f t="shared" si="37"/>
        <v>5500</v>
      </c>
      <c r="I160" s="181">
        <f t="shared" si="38"/>
        <v>6765</v>
      </c>
      <c r="J160" s="194"/>
    </row>
    <row r="161" spans="1:10" ht="70.5" customHeight="1" x14ac:dyDescent="0.25">
      <c r="A161" s="189">
        <v>5</v>
      </c>
      <c r="B161" s="190" t="s">
        <v>109</v>
      </c>
      <c r="C161" s="191" t="s">
        <v>3</v>
      </c>
      <c r="D161" s="191">
        <v>15</v>
      </c>
      <c r="E161" s="192">
        <v>9.1999999999999993</v>
      </c>
      <c r="F161" s="181">
        <f t="shared" si="36"/>
        <v>11.315999999999999</v>
      </c>
      <c r="G161" s="193">
        <v>0.23</v>
      </c>
      <c r="H161" s="181">
        <f t="shared" si="37"/>
        <v>138</v>
      </c>
      <c r="I161" s="181">
        <f t="shared" si="38"/>
        <v>169.74</v>
      </c>
      <c r="J161" s="194"/>
    </row>
    <row r="162" spans="1:10" ht="72" x14ac:dyDescent="0.25">
      <c r="A162" s="189">
        <v>6</v>
      </c>
      <c r="B162" s="190" t="s">
        <v>110</v>
      </c>
      <c r="C162" s="191" t="s">
        <v>3</v>
      </c>
      <c r="D162" s="191">
        <v>20000</v>
      </c>
      <c r="E162" s="192">
        <v>1.2</v>
      </c>
      <c r="F162" s="181">
        <f t="shared" si="36"/>
        <v>1.296</v>
      </c>
      <c r="G162" s="193">
        <v>0.08</v>
      </c>
      <c r="H162" s="181">
        <f t="shared" si="37"/>
        <v>24000</v>
      </c>
      <c r="I162" s="181">
        <f t="shared" si="38"/>
        <v>25920</v>
      </c>
      <c r="J162" s="194"/>
    </row>
    <row r="163" spans="1:10" ht="48" x14ac:dyDescent="0.25">
      <c r="A163" s="189">
        <v>7</v>
      </c>
      <c r="B163" s="190" t="s">
        <v>111</v>
      </c>
      <c r="C163" s="191" t="s">
        <v>10</v>
      </c>
      <c r="D163" s="191">
        <v>250</v>
      </c>
      <c r="E163" s="192">
        <v>0.8</v>
      </c>
      <c r="F163" s="181">
        <f t="shared" si="36"/>
        <v>0.9840000000000001</v>
      </c>
      <c r="G163" s="193">
        <v>0.23</v>
      </c>
      <c r="H163" s="181">
        <f t="shared" si="37"/>
        <v>200</v>
      </c>
      <c r="I163" s="181">
        <f t="shared" si="38"/>
        <v>246</v>
      </c>
      <c r="J163" s="194"/>
    </row>
    <row r="164" spans="1:10" ht="132" x14ac:dyDescent="0.25">
      <c r="A164" s="189">
        <v>8</v>
      </c>
      <c r="B164" s="195" t="s">
        <v>112</v>
      </c>
      <c r="C164" s="191" t="s">
        <v>6</v>
      </c>
      <c r="D164" s="191">
        <v>100</v>
      </c>
      <c r="E164" s="192">
        <v>9.5</v>
      </c>
      <c r="F164" s="181">
        <f t="shared" si="36"/>
        <v>10.26</v>
      </c>
      <c r="G164" s="193">
        <v>0.08</v>
      </c>
      <c r="H164" s="181">
        <f t="shared" si="37"/>
        <v>950</v>
      </c>
      <c r="I164" s="181">
        <f t="shared" si="38"/>
        <v>1026</v>
      </c>
      <c r="J164" s="194"/>
    </row>
    <row r="165" spans="1:10" ht="168" x14ac:dyDescent="0.25">
      <c r="A165" s="189">
        <v>9</v>
      </c>
      <c r="B165" s="190" t="s">
        <v>113</v>
      </c>
      <c r="C165" s="191" t="s">
        <v>10</v>
      </c>
      <c r="D165" s="191">
        <v>1</v>
      </c>
      <c r="E165" s="192">
        <v>340</v>
      </c>
      <c r="F165" s="181">
        <f t="shared" si="36"/>
        <v>367.2</v>
      </c>
      <c r="G165" s="193">
        <v>0.08</v>
      </c>
      <c r="H165" s="181">
        <f t="shared" si="37"/>
        <v>340</v>
      </c>
      <c r="I165" s="181">
        <f t="shared" si="38"/>
        <v>367.2</v>
      </c>
      <c r="J165" s="194"/>
    </row>
    <row r="166" spans="1:10" ht="168" x14ac:dyDescent="0.25">
      <c r="A166" s="189">
        <v>10</v>
      </c>
      <c r="B166" s="190" t="s">
        <v>114</v>
      </c>
      <c r="C166" s="191" t="s">
        <v>10</v>
      </c>
      <c r="D166" s="191">
        <v>2</v>
      </c>
      <c r="E166" s="192">
        <v>310</v>
      </c>
      <c r="F166" s="181">
        <f t="shared" si="36"/>
        <v>334.8</v>
      </c>
      <c r="G166" s="193">
        <v>0.08</v>
      </c>
      <c r="H166" s="181">
        <f t="shared" si="37"/>
        <v>620</v>
      </c>
      <c r="I166" s="181">
        <f t="shared" si="38"/>
        <v>669.6</v>
      </c>
      <c r="J166" s="194"/>
    </row>
    <row r="167" spans="1:10" ht="219.75" customHeight="1" x14ac:dyDescent="0.25">
      <c r="A167" s="189">
        <v>11</v>
      </c>
      <c r="B167" s="190" t="s">
        <v>115</v>
      </c>
      <c r="C167" s="191" t="s">
        <v>10</v>
      </c>
      <c r="D167" s="191">
        <v>4</v>
      </c>
      <c r="E167" s="192">
        <v>260</v>
      </c>
      <c r="F167" s="181">
        <f t="shared" si="36"/>
        <v>280.8</v>
      </c>
      <c r="G167" s="193">
        <v>0.08</v>
      </c>
      <c r="H167" s="181">
        <f t="shared" si="37"/>
        <v>1040</v>
      </c>
      <c r="I167" s="181">
        <f t="shared" si="38"/>
        <v>1123.2</v>
      </c>
      <c r="J167" s="194"/>
    </row>
    <row r="168" spans="1:10" ht="260.25" customHeight="1" x14ac:dyDescent="0.25">
      <c r="A168" s="189">
        <v>12</v>
      </c>
      <c r="B168" s="190" t="s">
        <v>116</v>
      </c>
      <c r="C168" s="191" t="s">
        <v>10</v>
      </c>
      <c r="D168" s="191">
        <v>6</v>
      </c>
      <c r="E168" s="192">
        <v>202</v>
      </c>
      <c r="F168" s="181">
        <f t="shared" si="36"/>
        <v>218.16</v>
      </c>
      <c r="G168" s="193">
        <v>0.08</v>
      </c>
      <c r="H168" s="181">
        <f t="shared" si="37"/>
        <v>1212</v>
      </c>
      <c r="I168" s="181">
        <f t="shared" si="38"/>
        <v>1308.96</v>
      </c>
      <c r="J168" s="194"/>
    </row>
    <row r="169" spans="1:10" ht="180" x14ac:dyDescent="0.25">
      <c r="A169" s="189">
        <v>13</v>
      </c>
      <c r="B169" s="190" t="s">
        <v>117</v>
      </c>
      <c r="C169" s="191" t="s">
        <v>10</v>
      </c>
      <c r="D169" s="191">
        <v>6</v>
      </c>
      <c r="E169" s="192">
        <v>156</v>
      </c>
      <c r="F169" s="181">
        <f t="shared" si="36"/>
        <v>168.48</v>
      </c>
      <c r="G169" s="193">
        <v>0.08</v>
      </c>
      <c r="H169" s="181">
        <f t="shared" si="37"/>
        <v>936</v>
      </c>
      <c r="I169" s="181">
        <f t="shared" si="38"/>
        <v>1010.88</v>
      </c>
      <c r="J169" s="194"/>
    </row>
    <row r="170" spans="1:10" ht="168" x14ac:dyDescent="0.25">
      <c r="A170" s="189">
        <v>14</v>
      </c>
      <c r="B170" s="190" t="s">
        <v>118</v>
      </c>
      <c r="C170" s="191" t="s">
        <v>10</v>
      </c>
      <c r="D170" s="191">
        <v>6</v>
      </c>
      <c r="E170" s="192">
        <v>130</v>
      </c>
      <c r="F170" s="181">
        <f t="shared" si="36"/>
        <v>140.4</v>
      </c>
      <c r="G170" s="193">
        <v>0.08</v>
      </c>
      <c r="H170" s="181">
        <f t="shared" si="37"/>
        <v>780</v>
      </c>
      <c r="I170" s="181">
        <f t="shared" si="38"/>
        <v>842.4</v>
      </c>
      <c r="J170" s="194"/>
    </row>
    <row r="171" spans="1:10" ht="168" x14ac:dyDescent="0.25">
      <c r="A171" s="189">
        <v>15</v>
      </c>
      <c r="B171" s="190" t="s">
        <v>119</v>
      </c>
      <c r="C171" s="191" t="s">
        <v>10</v>
      </c>
      <c r="D171" s="191">
        <v>6</v>
      </c>
      <c r="E171" s="192">
        <v>89</v>
      </c>
      <c r="F171" s="181">
        <f t="shared" si="36"/>
        <v>96.12</v>
      </c>
      <c r="G171" s="193">
        <v>0.08</v>
      </c>
      <c r="H171" s="181">
        <f t="shared" si="37"/>
        <v>534</v>
      </c>
      <c r="I171" s="181">
        <f t="shared" si="38"/>
        <v>576.72</v>
      </c>
      <c r="J171" s="194"/>
    </row>
    <row r="172" spans="1:10" ht="180" x14ac:dyDescent="0.25">
      <c r="A172" s="189">
        <v>16</v>
      </c>
      <c r="B172" s="190" t="s">
        <v>120</v>
      </c>
      <c r="C172" s="191" t="s">
        <v>10</v>
      </c>
      <c r="D172" s="191">
        <v>5</v>
      </c>
      <c r="E172" s="192">
        <v>66</v>
      </c>
      <c r="F172" s="181">
        <f t="shared" si="36"/>
        <v>71.28</v>
      </c>
      <c r="G172" s="193">
        <v>0.08</v>
      </c>
      <c r="H172" s="181">
        <f t="shared" si="37"/>
        <v>330</v>
      </c>
      <c r="I172" s="181">
        <f t="shared" si="38"/>
        <v>356.4</v>
      </c>
      <c r="J172" s="194"/>
    </row>
    <row r="173" spans="1:10" ht="204" x14ac:dyDescent="0.25">
      <c r="A173" s="189">
        <v>17</v>
      </c>
      <c r="B173" s="190" t="s">
        <v>121</v>
      </c>
      <c r="C173" s="191" t="s">
        <v>10</v>
      </c>
      <c r="D173" s="191">
        <v>4</v>
      </c>
      <c r="E173" s="192">
        <v>170</v>
      </c>
      <c r="F173" s="181">
        <f t="shared" si="36"/>
        <v>183.6</v>
      </c>
      <c r="G173" s="193">
        <v>0.08</v>
      </c>
      <c r="H173" s="181">
        <f t="shared" si="37"/>
        <v>680</v>
      </c>
      <c r="I173" s="181">
        <f t="shared" si="38"/>
        <v>734.4</v>
      </c>
      <c r="J173" s="194"/>
    </row>
    <row r="174" spans="1:10" ht="204" x14ac:dyDescent="0.25">
      <c r="A174" s="189">
        <v>18</v>
      </c>
      <c r="B174" s="190" t="s">
        <v>122</v>
      </c>
      <c r="C174" s="191" t="s">
        <v>3</v>
      </c>
      <c r="D174" s="191">
        <v>4</v>
      </c>
      <c r="E174" s="192">
        <v>114</v>
      </c>
      <c r="F174" s="181">
        <f t="shared" si="36"/>
        <v>123.12</v>
      </c>
      <c r="G174" s="193">
        <v>0.08</v>
      </c>
      <c r="H174" s="181">
        <f t="shared" si="37"/>
        <v>456</v>
      </c>
      <c r="I174" s="181">
        <f t="shared" si="38"/>
        <v>492.48</v>
      </c>
      <c r="J174" s="194"/>
    </row>
    <row r="175" spans="1:10" ht="204" x14ac:dyDescent="0.25">
      <c r="A175" s="189">
        <v>19</v>
      </c>
      <c r="B175" s="190" t="s">
        <v>123</v>
      </c>
      <c r="C175" s="191" t="s">
        <v>10</v>
      </c>
      <c r="D175" s="191">
        <v>5</v>
      </c>
      <c r="E175" s="192">
        <v>86</v>
      </c>
      <c r="F175" s="181">
        <f t="shared" si="36"/>
        <v>92.88</v>
      </c>
      <c r="G175" s="193">
        <v>0.08</v>
      </c>
      <c r="H175" s="181">
        <f t="shared" si="37"/>
        <v>430</v>
      </c>
      <c r="I175" s="181">
        <f t="shared" si="38"/>
        <v>464.4</v>
      </c>
      <c r="J175" s="194"/>
    </row>
    <row r="176" spans="1:10" ht="204" x14ac:dyDescent="0.25">
      <c r="A176" s="196">
        <v>20</v>
      </c>
      <c r="B176" s="197" t="s">
        <v>124</v>
      </c>
      <c r="C176" s="198" t="s">
        <v>10</v>
      </c>
      <c r="D176" s="198">
        <v>2</v>
      </c>
      <c r="E176" s="199">
        <v>58</v>
      </c>
      <c r="F176" s="181">
        <f t="shared" si="36"/>
        <v>62.64</v>
      </c>
      <c r="G176" s="200">
        <v>0.08</v>
      </c>
      <c r="H176" s="181">
        <f t="shared" si="37"/>
        <v>116</v>
      </c>
      <c r="I176" s="181">
        <f t="shared" si="38"/>
        <v>125.28</v>
      </c>
      <c r="J176" s="194"/>
    </row>
    <row r="177" spans="1:10" ht="204" x14ac:dyDescent="0.25">
      <c r="A177" s="201">
        <v>21</v>
      </c>
      <c r="B177" s="202" t="s">
        <v>125</v>
      </c>
      <c r="C177" s="203" t="s">
        <v>3</v>
      </c>
      <c r="D177" s="203">
        <v>6</v>
      </c>
      <c r="E177" s="204">
        <v>48</v>
      </c>
      <c r="F177" s="181">
        <f t="shared" si="36"/>
        <v>51.84</v>
      </c>
      <c r="G177" s="205">
        <v>0.08</v>
      </c>
      <c r="H177" s="181">
        <f t="shared" si="37"/>
        <v>288</v>
      </c>
      <c r="I177" s="181">
        <f t="shared" si="38"/>
        <v>311.04000000000002</v>
      </c>
      <c r="J177" s="194"/>
    </row>
    <row r="178" spans="1:10" x14ac:dyDescent="0.25">
      <c r="A178" s="269" t="s">
        <v>126</v>
      </c>
      <c r="B178" s="270"/>
      <c r="C178" s="270"/>
      <c r="D178" s="270"/>
      <c r="E178" s="270"/>
      <c r="F178" s="270"/>
      <c r="G178" s="271"/>
      <c r="H178" s="206">
        <f>SUM(H157:H177)</f>
        <v>43900</v>
      </c>
      <c r="I178" s="206">
        <f>SUM(I157:I177)</f>
        <v>49090.2</v>
      </c>
      <c r="J178" s="92"/>
    </row>
    <row r="181" spans="1:10" x14ac:dyDescent="0.25">
      <c r="A181" s="207">
        <v>1</v>
      </c>
      <c r="B181" s="272" t="s">
        <v>127</v>
      </c>
      <c r="C181" s="272"/>
      <c r="D181" s="272"/>
      <c r="E181" s="272"/>
      <c r="F181" s="272"/>
      <c r="G181" s="272"/>
      <c r="H181" s="272"/>
      <c r="I181" s="272"/>
      <c r="J181" s="272"/>
    </row>
    <row r="182" spans="1:10" x14ac:dyDescent="0.25">
      <c r="A182" s="207">
        <v>2</v>
      </c>
      <c r="B182" s="272" t="s">
        <v>128</v>
      </c>
      <c r="C182" s="272"/>
      <c r="D182" s="272"/>
      <c r="E182" s="272"/>
      <c r="F182" s="272"/>
      <c r="G182" s="272"/>
      <c r="H182" s="272"/>
      <c r="I182" s="272"/>
      <c r="J182" s="272"/>
    </row>
    <row r="185" spans="1:10" x14ac:dyDescent="0.25">
      <c r="B185" s="260" t="s">
        <v>155</v>
      </c>
    </row>
    <row r="186" spans="1:10" ht="36" x14ac:dyDescent="0.25">
      <c r="A186" s="209" t="s">
        <v>0</v>
      </c>
      <c r="B186" s="209" t="s">
        <v>36</v>
      </c>
      <c r="C186" s="209" t="s">
        <v>1</v>
      </c>
      <c r="D186" s="209" t="s">
        <v>2</v>
      </c>
      <c r="E186" s="210" t="s">
        <v>37</v>
      </c>
      <c r="F186" s="210" t="s">
        <v>38</v>
      </c>
      <c r="G186" s="210" t="s">
        <v>14</v>
      </c>
      <c r="H186" s="210" t="s">
        <v>12</v>
      </c>
      <c r="I186" s="210" t="s">
        <v>13</v>
      </c>
      <c r="J186" s="209" t="s">
        <v>8</v>
      </c>
    </row>
    <row r="187" spans="1:10" ht="240" x14ac:dyDescent="0.25">
      <c r="A187" s="211">
        <v>1</v>
      </c>
      <c r="B187" s="212" t="s">
        <v>129</v>
      </c>
      <c r="C187" s="211" t="s">
        <v>130</v>
      </c>
      <c r="D187" s="213">
        <v>240</v>
      </c>
      <c r="E187" s="214">
        <v>3.024</v>
      </c>
      <c r="F187" s="215">
        <f t="shared" ref="F187:F198" si="39">E187*G187+E187</f>
        <v>3.2659199999999999</v>
      </c>
      <c r="G187" s="216">
        <v>0.08</v>
      </c>
      <c r="H187" s="215">
        <f>E187*D187</f>
        <v>725.76</v>
      </c>
      <c r="I187" s="215">
        <f>H187*G187+H187</f>
        <v>783.82079999999996</v>
      </c>
      <c r="J187" s="217"/>
    </row>
    <row r="188" spans="1:10" ht="112.5" x14ac:dyDescent="0.25">
      <c r="A188" s="211">
        <v>2</v>
      </c>
      <c r="B188" s="218" t="s">
        <v>131</v>
      </c>
      <c r="C188" s="211" t="s">
        <v>5</v>
      </c>
      <c r="D188" s="213">
        <v>1</v>
      </c>
      <c r="E188" s="214">
        <v>41</v>
      </c>
      <c r="F188" s="215">
        <f t="shared" si="39"/>
        <v>50.43</v>
      </c>
      <c r="G188" s="216">
        <v>0.23</v>
      </c>
      <c r="H188" s="215">
        <f>E188*D188</f>
        <v>41</v>
      </c>
      <c r="I188" s="215">
        <f>H188*G188+H188</f>
        <v>50.43</v>
      </c>
      <c r="J188" s="190"/>
    </row>
    <row r="189" spans="1:10" ht="84" x14ac:dyDescent="0.25">
      <c r="A189" s="211">
        <v>3</v>
      </c>
      <c r="B189" s="212" t="s">
        <v>132</v>
      </c>
      <c r="C189" s="211" t="s">
        <v>3</v>
      </c>
      <c r="D189" s="219">
        <v>20</v>
      </c>
      <c r="E189" s="220">
        <v>19</v>
      </c>
      <c r="F189" s="215">
        <f t="shared" si="39"/>
        <v>23.37</v>
      </c>
      <c r="G189" s="216">
        <v>0.23</v>
      </c>
      <c r="H189" s="215">
        <f>E189*D189</f>
        <v>380</v>
      </c>
      <c r="I189" s="215">
        <f>H189*G189+H189</f>
        <v>467.4</v>
      </c>
      <c r="J189" s="221"/>
    </row>
    <row r="190" spans="1:10" ht="60" x14ac:dyDescent="0.25">
      <c r="A190" s="211">
        <v>4</v>
      </c>
      <c r="B190" s="222" t="s">
        <v>133</v>
      </c>
      <c r="C190" s="211" t="s">
        <v>3</v>
      </c>
      <c r="D190" s="219">
        <v>20</v>
      </c>
      <c r="E190" s="223">
        <v>45</v>
      </c>
      <c r="F190" s="215">
        <f t="shared" si="39"/>
        <v>55.35</v>
      </c>
      <c r="G190" s="216">
        <v>0.23</v>
      </c>
      <c r="H190" s="215">
        <f>E190*D190</f>
        <v>900</v>
      </c>
      <c r="I190" s="215">
        <f>H190*G190+H190</f>
        <v>1107</v>
      </c>
      <c r="J190" s="224"/>
    </row>
    <row r="191" spans="1:10" ht="72" x14ac:dyDescent="0.25">
      <c r="A191" s="211">
        <v>5</v>
      </c>
      <c r="B191" s="212" t="s">
        <v>134</v>
      </c>
      <c r="C191" s="211" t="s">
        <v>3</v>
      </c>
      <c r="D191" s="219">
        <v>20</v>
      </c>
      <c r="E191" s="225">
        <v>48</v>
      </c>
      <c r="F191" s="226">
        <f t="shared" si="39"/>
        <v>59.04</v>
      </c>
      <c r="G191" s="216">
        <v>0.23</v>
      </c>
      <c r="H191" s="215">
        <f t="shared" ref="H191:H197" si="40">D191*E191</f>
        <v>960</v>
      </c>
      <c r="I191" s="227">
        <v>1180.8</v>
      </c>
      <c r="J191" s="228"/>
    </row>
    <row r="192" spans="1:10" ht="36" x14ac:dyDescent="0.25">
      <c r="A192" s="211">
        <v>6</v>
      </c>
      <c r="B192" s="212" t="s">
        <v>135</v>
      </c>
      <c r="C192" s="211" t="s">
        <v>3</v>
      </c>
      <c r="D192" s="219">
        <v>20</v>
      </c>
      <c r="E192" s="225">
        <v>11.5</v>
      </c>
      <c r="F192" s="226">
        <f t="shared" si="39"/>
        <v>14.145</v>
      </c>
      <c r="G192" s="216">
        <v>0.23</v>
      </c>
      <c r="H192" s="215">
        <f t="shared" si="40"/>
        <v>230</v>
      </c>
      <c r="I192" s="227">
        <f t="shared" ref="I192:I197" si="41">D192*F192</f>
        <v>282.89999999999998</v>
      </c>
      <c r="J192" s="228"/>
    </row>
    <row r="193" spans="1:10" ht="36" x14ac:dyDescent="0.25">
      <c r="A193" s="211">
        <v>7</v>
      </c>
      <c r="B193" s="212" t="s">
        <v>136</v>
      </c>
      <c r="C193" s="211" t="s">
        <v>3</v>
      </c>
      <c r="D193" s="219">
        <v>20</v>
      </c>
      <c r="E193" s="225">
        <v>69</v>
      </c>
      <c r="F193" s="226">
        <f t="shared" si="39"/>
        <v>84.87</v>
      </c>
      <c r="G193" s="216">
        <v>0.23</v>
      </c>
      <c r="H193" s="215">
        <f t="shared" si="40"/>
        <v>1380</v>
      </c>
      <c r="I193" s="227">
        <f t="shared" si="41"/>
        <v>1697.4</v>
      </c>
      <c r="J193" s="228"/>
    </row>
    <row r="194" spans="1:10" ht="84" x14ac:dyDescent="0.25">
      <c r="A194" s="211">
        <v>8</v>
      </c>
      <c r="B194" s="229" t="s">
        <v>137</v>
      </c>
      <c r="C194" s="211" t="s">
        <v>3</v>
      </c>
      <c r="D194" s="219">
        <v>6</v>
      </c>
      <c r="E194" s="225">
        <v>81</v>
      </c>
      <c r="F194" s="226">
        <f t="shared" si="39"/>
        <v>99.63</v>
      </c>
      <c r="G194" s="216">
        <v>0.23</v>
      </c>
      <c r="H194" s="215">
        <f t="shared" si="40"/>
        <v>486</v>
      </c>
      <c r="I194" s="227">
        <f t="shared" si="41"/>
        <v>597.78</v>
      </c>
      <c r="J194" s="228"/>
    </row>
    <row r="195" spans="1:10" ht="132" x14ac:dyDescent="0.25">
      <c r="A195" s="211">
        <v>9</v>
      </c>
      <c r="B195" s="212" t="s">
        <v>138</v>
      </c>
      <c r="C195" s="211" t="s">
        <v>5</v>
      </c>
      <c r="D195" s="219">
        <v>2</v>
      </c>
      <c r="E195" s="225">
        <v>79</v>
      </c>
      <c r="F195" s="226">
        <f t="shared" si="39"/>
        <v>97.17</v>
      </c>
      <c r="G195" s="216">
        <v>0.23</v>
      </c>
      <c r="H195" s="215">
        <f t="shared" si="40"/>
        <v>158</v>
      </c>
      <c r="I195" s="230">
        <f t="shared" si="41"/>
        <v>194.34</v>
      </c>
      <c r="J195" s="231"/>
    </row>
    <row r="196" spans="1:10" ht="132" x14ac:dyDescent="0.25">
      <c r="A196" s="211">
        <v>10</v>
      </c>
      <c r="B196" s="212" t="s">
        <v>139</v>
      </c>
      <c r="C196" s="211" t="s">
        <v>5</v>
      </c>
      <c r="D196" s="219">
        <v>2</v>
      </c>
      <c r="E196" s="225">
        <v>89</v>
      </c>
      <c r="F196" s="226">
        <f t="shared" si="39"/>
        <v>109.47</v>
      </c>
      <c r="G196" s="216">
        <v>0.23</v>
      </c>
      <c r="H196" s="215">
        <f t="shared" si="40"/>
        <v>178</v>
      </c>
      <c r="I196" s="230">
        <f t="shared" si="41"/>
        <v>218.94</v>
      </c>
      <c r="J196" s="231"/>
    </row>
    <row r="197" spans="1:10" ht="84" x14ac:dyDescent="0.25">
      <c r="A197" s="211">
        <v>11</v>
      </c>
      <c r="B197" s="212" t="s">
        <v>140</v>
      </c>
      <c r="C197" s="211" t="s">
        <v>5</v>
      </c>
      <c r="D197" s="219">
        <v>10</v>
      </c>
      <c r="E197" s="225">
        <v>560</v>
      </c>
      <c r="F197" s="226">
        <f t="shared" si="39"/>
        <v>604.79999999999995</v>
      </c>
      <c r="G197" s="216">
        <v>0.08</v>
      </c>
      <c r="H197" s="227">
        <f t="shared" si="40"/>
        <v>5600</v>
      </c>
      <c r="I197" s="232">
        <f t="shared" si="41"/>
        <v>6048</v>
      </c>
      <c r="J197" s="228"/>
    </row>
    <row r="198" spans="1:10" ht="84" x14ac:dyDescent="0.25">
      <c r="A198" s="211">
        <v>12</v>
      </c>
      <c r="B198" s="212" t="s">
        <v>140</v>
      </c>
      <c r="C198" s="211" t="s">
        <v>5</v>
      </c>
      <c r="D198" s="233">
        <v>10</v>
      </c>
      <c r="E198" s="234">
        <v>580</v>
      </c>
      <c r="F198" s="215">
        <f t="shared" si="39"/>
        <v>626.4</v>
      </c>
      <c r="G198" s="216">
        <v>0.08</v>
      </c>
      <c r="H198" s="227">
        <f>E198*D198</f>
        <v>5800</v>
      </c>
      <c r="I198" s="232">
        <f>H198*G198+H198</f>
        <v>6264</v>
      </c>
      <c r="J198" s="208"/>
    </row>
    <row r="199" spans="1:10" x14ac:dyDescent="0.25">
      <c r="A199" s="235"/>
      <c r="B199" s="235"/>
      <c r="C199" s="235"/>
      <c r="D199" s="235"/>
      <c r="E199" s="235"/>
      <c r="F199" s="236" t="s">
        <v>126</v>
      </c>
      <c r="G199" s="237"/>
      <c r="H199" s="261">
        <f>SUM(H187:H198)</f>
        <v>16838.760000000002</v>
      </c>
      <c r="I199" s="261">
        <f>SUM(I187:I198)</f>
        <v>18892.810799999999</v>
      </c>
      <c r="J199" s="237"/>
    </row>
    <row r="202" spans="1:10" x14ac:dyDescent="0.25">
      <c r="B202" s="259" t="s">
        <v>156</v>
      </c>
    </row>
    <row r="203" spans="1:10" ht="36" x14ac:dyDescent="0.25">
      <c r="A203" s="134"/>
      <c r="B203" s="251" t="s">
        <v>36</v>
      </c>
      <c r="C203" s="88" t="s">
        <v>1</v>
      </c>
      <c r="D203" s="88" t="s">
        <v>2</v>
      </c>
      <c r="E203" s="89" t="s">
        <v>37</v>
      </c>
      <c r="F203" s="89" t="s">
        <v>38</v>
      </c>
      <c r="G203" s="89" t="s">
        <v>14</v>
      </c>
      <c r="H203" s="89" t="s">
        <v>12</v>
      </c>
      <c r="I203" s="89" t="s">
        <v>13</v>
      </c>
      <c r="J203" s="88" t="s">
        <v>8</v>
      </c>
    </row>
    <row r="204" spans="1:10" ht="168" x14ac:dyDescent="0.25">
      <c r="A204" s="103" t="s">
        <v>9</v>
      </c>
      <c r="B204" s="93" t="s">
        <v>152</v>
      </c>
      <c r="C204" s="103" t="s">
        <v>3</v>
      </c>
      <c r="D204" s="136">
        <v>40</v>
      </c>
      <c r="E204" s="137">
        <v>95</v>
      </c>
      <c r="F204" s="252">
        <f>E204*G204+E204</f>
        <v>102.6</v>
      </c>
      <c r="G204" s="253">
        <v>0.08</v>
      </c>
      <c r="H204" s="254">
        <f>E204*D204</f>
        <v>3800</v>
      </c>
      <c r="I204" s="254">
        <f>F204*D204</f>
        <v>4104</v>
      </c>
      <c r="J204" s="87"/>
    </row>
    <row r="205" spans="1:10" x14ac:dyDescent="0.25">
      <c r="A205" s="255"/>
      <c r="B205" s="256"/>
      <c r="C205" s="255"/>
      <c r="D205" s="257"/>
      <c r="E205" s="258"/>
      <c r="F205" s="263" t="s">
        <v>7</v>
      </c>
      <c r="G205" s="253"/>
      <c r="H205" s="262">
        <f>H204</f>
        <v>3800</v>
      </c>
      <c r="I205" s="262">
        <f>I204</f>
        <v>4104</v>
      </c>
      <c r="J205" s="87"/>
    </row>
    <row r="208" spans="1:10" x14ac:dyDescent="0.25">
      <c r="F208" s="264" t="s">
        <v>157</v>
      </c>
      <c r="H208" s="268">
        <f>H205+H199+H178+H153+H147+H139+H131+H124+H118+H111+H100+H89+H73+H67+H60+H53+H52+H44+H27</f>
        <v>654704.5</v>
      </c>
      <c r="I208" s="268">
        <f>I205+I199+I178+I153+I147+I139+I131+I124+I118+I111+I100+I89+I73+I67+I60+I54+I44+I27</f>
        <v>712916.94000000006</v>
      </c>
    </row>
  </sheetData>
  <mergeCells count="29">
    <mergeCell ref="A89:E89"/>
    <mergeCell ref="F89:G89"/>
    <mergeCell ref="F100:G100"/>
    <mergeCell ref="A111:E111"/>
    <mergeCell ref="F111:G111"/>
    <mergeCell ref="F118:G118"/>
    <mergeCell ref="A147:E147"/>
    <mergeCell ref="F147:G147"/>
    <mergeCell ref="A124:E124"/>
    <mergeCell ref="F124:G124"/>
    <mergeCell ref="A131:E131"/>
    <mergeCell ref="F131:G131"/>
    <mergeCell ref="F139:G139"/>
    <mergeCell ref="A178:G178"/>
    <mergeCell ref="B181:J181"/>
    <mergeCell ref="B182:J182"/>
    <mergeCell ref="B2:J2"/>
    <mergeCell ref="A10:B10"/>
    <mergeCell ref="A67:E67"/>
    <mergeCell ref="A92:E92"/>
    <mergeCell ref="F92:G92"/>
    <mergeCell ref="F67:G67"/>
    <mergeCell ref="I49:J49"/>
    <mergeCell ref="F56:G56"/>
    <mergeCell ref="A73:E73"/>
    <mergeCell ref="F73:G73"/>
    <mergeCell ref="A153:E153"/>
    <mergeCell ref="F153:G153"/>
    <mergeCell ref="A100:E100"/>
  </mergeCells>
  <phoneticPr fontId="7" type="noConversion"/>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Kin-Malesza</dc:creator>
  <cp:lastModifiedBy>Marta Kin-Malesza</cp:lastModifiedBy>
  <cp:lastPrinted>2023-08-30T09:01:11Z</cp:lastPrinted>
  <dcterms:created xsi:type="dcterms:W3CDTF">2015-06-05T18:17:20Z</dcterms:created>
  <dcterms:modified xsi:type="dcterms:W3CDTF">2023-08-30T09:01:36Z</dcterms:modified>
</cp:coreProperties>
</file>