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Kin.PULMO\Desktop\17.Jednorazówka Szpital\szacunek\"/>
    </mc:Choice>
  </mc:AlternateContent>
  <xr:revisionPtr revIDLastSave="0" documentId="13_ncr:1_{ACD035C7-E06C-4255-BCC6-9F6A4B4FF5EF}"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Hlk75343032" localSheetId="0">Sheet1!#REF!</definedName>
    <definedName name="_Hlk75343138" localSheetId="0">Sheet1!#REF!</definedName>
    <definedName name="_Hlk75343175" localSheetId="0">Sheet1!#REF!</definedName>
    <definedName name="_xlnm.Print_Area" localSheetId="0">Sheet1!$A$1:$J$242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7" i="1" l="1"/>
  <c r="I27" i="1" s="1"/>
  <c r="F27" i="1"/>
  <c r="H75" i="1"/>
  <c r="I75" i="1" s="1"/>
  <c r="F75" i="1"/>
  <c r="H74" i="1"/>
  <c r="I74" i="1" s="1"/>
  <c r="I76" i="1" s="1"/>
  <c r="F74" i="1"/>
  <c r="H216" i="1"/>
  <c r="F216" i="1"/>
  <c r="I216" i="1" s="1"/>
  <c r="H88" i="1"/>
  <c r="I88" i="1" s="1"/>
  <c r="F88" i="1"/>
  <c r="H26" i="1"/>
  <c r="I26" i="1" s="1"/>
  <c r="F26" i="1"/>
  <c r="H25" i="1"/>
  <c r="I25" i="1" s="1"/>
  <c r="F25" i="1"/>
  <c r="H24" i="1"/>
  <c r="I24" i="1" s="1"/>
  <c r="F24" i="1"/>
  <c r="H22" i="1"/>
  <c r="F22" i="1"/>
  <c r="I22" i="1" s="1"/>
  <c r="H21" i="1"/>
  <c r="F21" i="1"/>
  <c r="I21" i="1" s="1"/>
  <c r="H41" i="1"/>
  <c r="I41" i="1" s="1"/>
  <c r="F41" i="1"/>
  <c r="H40" i="1"/>
  <c r="I40" i="1" s="1"/>
  <c r="F40" i="1"/>
  <c r="H39" i="1"/>
  <c r="I39" i="1" s="1"/>
  <c r="F39" i="1"/>
  <c r="H38" i="1"/>
  <c r="I38" i="1" s="1"/>
  <c r="F38" i="1"/>
  <c r="H34" i="1"/>
  <c r="I34" i="1" s="1"/>
  <c r="F34" i="1"/>
  <c r="F87" i="1"/>
  <c r="H87" i="1"/>
  <c r="I87" i="1" s="1"/>
  <c r="H206" i="1"/>
  <c r="I206" i="1" s="1"/>
  <c r="F206" i="1"/>
  <c r="I205" i="1"/>
  <c r="H205" i="1"/>
  <c r="I269" i="1"/>
  <c r="H269" i="1"/>
  <c r="I268" i="1"/>
  <c r="H268" i="1"/>
  <c r="I267" i="1"/>
  <c r="H267" i="1"/>
  <c r="I266" i="1"/>
  <c r="H266" i="1"/>
  <c r="I265" i="1"/>
  <c r="H265" i="1"/>
  <c r="I264" i="1"/>
  <c r="H264" i="1"/>
  <c r="I263" i="1"/>
  <c r="H263" i="1"/>
  <c r="I262" i="1"/>
  <c r="H262" i="1"/>
  <c r="I261" i="1"/>
  <c r="I260" i="1"/>
  <c r="H260" i="1"/>
  <c r="I259" i="1"/>
  <c r="H259" i="1"/>
  <c r="H270" i="1" s="1"/>
  <c r="H253" i="1"/>
  <c r="I253" i="1" s="1"/>
  <c r="F253" i="1"/>
  <c r="H252" i="1"/>
  <c r="I252" i="1" s="1"/>
  <c r="I254" i="1" s="1"/>
  <c r="H245" i="1"/>
  <c r="I245" i="1" s="1"/>
  <c r="F245" i="1"/>
  <c r="H244" i="1"/>
  <c r="I244" i="1" s="1"/>
  <c r="F244" i="1"/>
  <c r="H243" i="1"/>
  <c r="I243" i="1" s="1"/>
  <c r="F243" i="1"/>
  <c r="F186" i="1"/>
  <c r="I186" i="1" s="1"/>
  <c r="H186" i="1"/>
  <c r="F185" i="1"/>
  <c r="I185" i="1" s="1"/>
  <c r="F184" i="1"/>
  <c r="I184" i="1" s="1"/>
  <c r="F183" i="1"/>
  <c r="I183" i="1" s="1"/>
  <c r="H185" i="1"/>
  <c r="H184" i="1"/>
  <c r="H183" i="1"/>
  <c r="F182" i="1"/>
  <c r="I182" i="1" s="1"/>
  <c r="H182" i="1"/>
  <c r="F181" i="1"/>
  <c r="I181" i="1" s="1"/>
  <c r="H181" i="1"/>
  <c r="F180" i="1"/>
  <c r="I180" i="1" s="1"/>
  <c r="H180" i="1"/>
  <c r="F179" i="1"/>
  <c r="I179" i="1" s="1"/>
  <c r="H179" i="1"/>
  <c r="F188" i="1"/>
  <c r="I188" i="1" s="1"/>
  <c r="H188" i="1"/>
  <c r="H236" i="1"/>
  <c r="F236" i="1"/>
  <c r="I236" i="1" s="1"/>
  <c r="I207" i="1" l="1"/>
  <c r="I246" i="1"/>
  <c r="I270" i="1"/>
  <c r="H207" i="1"/>
  <c r="H246" i="1"/>
  <c r="H76" i="1"/>
  <c r="H254" i="1"/>
  <c r="H237" i="1"/>
  <c r="H148" i="1"/>
  <c r="F148" i="1"/>
  <c r="I148" i="1" s="1"/>
  <c r="H147" i="1"/>
  <c r="F147" i="1"/>
  <c r="I147" i="1" s="1"/>
  <c r="H146" i="1"/>
  <c r="F146" i="1"/>
  <c r="I146" i="1" s="1"/>
  <c r="H145" i="1"/>
  <c r="F145" i="1"/>
  <c r="I145" i="1" s="1"/>
  <c r="F156" i="1"/>
  <c r="F157" i="1"/>
  <c r="H230" i="1"/>
  <c r="I230" i="1" s="1"/>
  <c r="F230" i="1"/>
  <c r="H229" i="1"/>
  <c r="I229" i="1" s="1"/>
  <c r="F229" i="1"/>
  <c r="I237" i="1" l="1"/>
  <c r="I231" i="1"/>
  <c r="H231" i="1"/>
  <c r="H14" i="1"/>
  <c r="F14" i="1"/>
  <c r="I14" i="1" s="1"/>
  <c r="H33" i="1"/>
  <c r="F33" i="1"/>
  <c r="I217" i="1"/>
  <c r="I198" i="1"/>
  <c r="H198" i="1"/>
  <c r="H187" i="1"/>
  <c r="F187" i="1"/>
  <c r="I187" i="1" s="1"/>
  <c r="H178" i="1"/>
  <c r="F178" i="1"/>
  <c r="I178" i="1" s="1"/>
  <c r="H177" i="1"/>
  <c r="F177" i="1"/>
  <c r="I177" i="1" s="1"/>
  <c r="H176" i="1"/>
  <c r="F176" i="1"/>
  <c r="I176" i="1" s="1"/>
  <c r="H175" i="1"/>
  <c r="F175" i="1"/>
  <c r="I175" i="1" s="1"/>
  <c r="H174" i="1"/>
  <c r="F174" i="1"/>
  <c r="I174" i="1" s="1"/>
  <c r="H173" i="1"/>
  <c r="F173" i="1"/>
  <c r="I173" i="1" s="1"/>
  <c r="H172" i="1"/>
  <c r="F172" i="1"/>
  <c r="I172" i="1" s="1"/>
  <c r="H171" i="1"/>
  <c r="F171" i="1"/>
  <c r="I171" i="1" s="1"/>
  <c r="H170" i="1"/>
  <c r="F170" i="1"/>
  <c r="I170" i="1" s="1"/>
  <c r="H169" i="1"/>
  <c r="F169" i="1"/>
  <c r="I169" i="1" s="1"/>
  <c r="H168" i="1"/>
  <c r="F168" i="1"/>
  <c r="I168" i="1" s="1"/>
  <c r="H167" i="1"/>
  <c r="F167" i="1"/>
  <c r="I167" i="1" s="1"/>
  <c r="H166" i="1"/>
  <c r="F166" i="1"/>
  <c r="I166" i="1" s="1"/>
  <c r="H165" i="1"/>
  <c r="F165" i="1"/>
  <c r="I165" i="1" s="1"/>
  <c r="H164" i="1"/>
  <c r="F164" i="1"/>
  <c r="I164" i="1" s="1"/>
  <c r="H163" i="1"/>
  <c r="F163" i="1"/>
  <c r="I163" i="1" s="1"/>
  <c r="H162" i="1"/>
  <c r="F162" i="1"/>
  <c r="I162" i="1" s="1"/>
  <c r="H161" i="1"/>
  <c r="F161" i="1"/>
  <c r="I161" i="1" s="1"/>
  <c r="H160" i="1"/>
  <c r="F160" i="1"/>
  <c r="I160" i="1" s="1"/>
  <c r="H159" i="1"/>
  <c r="F159" i="1"/>
  <c r="I159" i="1" s="1"/>
  <c r="H158" i="1"/>
  <c r="F158" i="1"/>
  <c r="I158" i="1" s="1"/>
  <c r="H157" i="1"/>
  <c r="I157" i="1"/>
  <c r="H156" i="1"/>
  <c r="I156" i="1"/>
  <c r="H144" i="1"/>
  <c r="F144" i="1"/>
  <c r="I144" i="1" s="1"/>
  <c r="H143" i="1"/>
  <c r="F143" i="1"/>
  <c r="I143" i="1" s="1"/>
  <c r="H142" i="1"/>
  <c r="F142" i="1"/>
  <c r="I142" i="1" s="1"/>
  <c r="H141" i="1"/>
  <c r="F141" i="1"/>
  <c r="I141" i="1" s="1"/>
  <c r="H140" i="1"/>
  <c r="F140" i="1"/>
  <c r="I140" i="1" s="1"/>
  <c r="H139" i="1"/>
  <c r="F139" i="1"/>
  <c r="I139" i="1" s="1"/>
  <c r="H138" i="1"/>
  <c r="F138" i="1"/>
  <c r="I138" i="1" s="1"/>
  <c r="H137" i="1"/>
  <c r="F137" i="1"/>
  <c r="I137" i="1" s="1"/>
  <c r="H136" i="1"/>
  <c r="F136" i="1"/>
  <c r="I136" i="1" s="1"/>
  <c r="H135" i="1"/>
  <c r="F135" i="1"/>
  <c r="I135" i="1" s="1"/>
  <c r="H134" i="1"/>
  <c r="F134" i="1"/>
  <c r="I134" i="1" s="1"/>
  <c r="H133" i="1"/>
  <c r="F133" i="1"/>
  <c r="I133" i="1" s="1"/>
  <c r="H132" i="1"/>
  <c r="F132" i="1"/>
  <c r="I132" i="1" s="1"/>
  <c r="H131" i="1"/>
  <c r="F131" i="1"/>
  <c r="I131" i="1" s="1"/>
  <c r="H130" i="1"/>
  <c r="F130" i="1"/>
  <c r="I130" i="1" s="1"/>
  <c r="H129" i="1"/>
  <c r="F129" i="1"/>
  <c r="I129" i="1" s="1"/>
  <c r="H128" i="1"/>
  <c r="F128" i="1"/>
  <c r="I128" i="1" s="1"/>
  <c r="H127" i="1"/>
  <c r="F127" i="1"/>
  <c r="I127" i="1" s="1"/>
  <c r="H126" i="1"/>
  <c r="F126" i="1"/>
  <c r="I126" i="1" s="1"/>
  <c r="H125" i="1"/>
  <c r="F125" i="1"/>
  <c r="I125" i="1" s="1"/>
  <c r="H124" i="1"/>
  <c r="F124" i="1"/>
  <c r="I124" i="1" s="1"/>
  <c r="H123" i="1"/>
  <c r="F123" i="1"/>
  <c r="I123" i="1" s="1"/>
  <c r="H122" i="1"/>
  <c r="F122" i="1"/>
  <c r="I122" i="1" s="1"/>
  <c r="H121" i="1"/>
  <c r="F121" i="1"/>
  <c r="I121" i="1" s="1"/>
  <c r="H120" i="1"/>
  <c r="F120" i="1"/>
  <c r="I120" i="1" s="1"/>
  <c r="H108" i="1"/>
  <c r="F108" i="1"/>
  <c r="I108" i="1" s="1"/>
  <c r="H107" i="1"/>
  <c r="F107" i="1"/>
  <c r="I107" i="1" s="1"/>
  <c r="H106" i="1"/>
  <c r="F106" i="1"/>
  <c r="I106" i="1" s="1"/>
  <c r="H98" i="1"/>
  <c r="I98" i="1" s="1"/>
  <c r="F98" i="1"/>
  <c r="H97" i="1"/>
  <c r="I97" i="1" s="1"/>
  <c r="F97" i="1"/>
  <c r="H96" i="1"/>
  <c r="I96" i="1" s="1"/>
  <c r="F96" i="1"/>
  <c r="H89" i="1"/>
  <c r="I89" i="1" s="1"/>
  <c r="F89" i="1"/>
  <c r="H86" i="1"/>
  <c r="I86" i="1" s="1"/>
  <c r="F86" i="1"/>
  <c r="H85" i="1"/>
  <c r="I85" i="1" s="1"/>
  <c r="F85" i="1"/>
  <c r="H84" i="1"/>
  <c r="I84" i="1" s="1"/>
  <c r="F84" i="1"/>
  <c r="H83" i="1"/>
  <c r="F83" i="1"/>
  <c r="H61" i="1"/>
  <c r="I61" i="1" s="1"/>
  <c r="F61" i="1"/>
  <c r="H60" i="1"/>
  <c r="I60" i="1" s="1"/>
  <c r="F60" i="1"/>
  <c r="H59" i="1"/>
  <c r="I59" i="1" s="1"/>
  <c r="F59" i="1"/>
  <c r="H58" i="1"/>
  <c r="F58" i="1"/>
  <c r="H45" i="1"/>
  <c r="I45" i="1" s="1"/>
  <c r="F45" i="1"/>
  <c r="H44" i="1"/>
  <c r="F44" i="1"/>
  <c r="H43" i="1"/>
  <c r="I43" i="1" s="1"/>
  <c r="F43" i="1"/>
  <c r="H42" i="1"/>
  <c r="I42" i="1" s="1"/>
  <c r="F42" i="1"/>
  <c r="H37" i="1"/>
  <c r="I37" i="1" s="1"/>
  <c r="F37" i="1"/>
  <c r="H36" i="1"/>
  <c r="I36" i="1" s="1"/>
  <c r="F36" i="1"/>
  <c r="H23" i="1"/>
  <c r="F23" i="1"/>
  <c r="I23" i="1" s="1"/>
  <c r="H20" i="1"/>
  <c r="F20" i="1"/>
  <c r="I20" i="1" s="1"/>
  <c r="H19" i="1"/>
  <c r="F19" i="1"/>
  <c r="I19" i="1" s="1"/>
  <c r="H18" i="1"/>
  <c r="F18" i="1"/>
  <c r="I18" i="1" s="1"/>
  <c r="H17" i="1"/>
  <c r="F17" i="1"/>
  <c r="I17" i="1" s="1"/>
  <c r="H16" i="1"/>
  <c r="F16" i="1"/>
  <c r="I16" i="1" s="1"/>
  <c r="H15" i="1"/>
  <c r="F15" i="1"/>
  <c r="I15" i="1" s="1"/>
  <c r="H13" i="1"/>
  <c r="F13" i="1"/>
  <c r="I13" i="1" s="1"/>
  <c r="H12" i="1"/>
  <c r="F12" i="1"/>
  <c r="I12" i="1" s="1"/>
  <c r="I28" i="1" s="1"/>
  <c r="I149" i="1" l="1"/>
  <c r="I275" i="1" s="1"/>
  <c r="H28" i="1"/>
  <c r="H62" i="1"/>
  <c r="H189" i="1"/>
  <c r="H149" i="1"/>
  <c r="H275" i="1" s="1"/>
  <c r="H46" i="1"/>
  <c r="I189" i="1"/>
  <c r="I33" i="1"/>
  <c r="H217" i="1"/>
  <c r="H109" i="1"/>
  <c r="I99" i="1"/>
  <c r="I109" i="1"/>
  <c r="H90" i="1"/>
  <c r="H99" i="1"/>
  <c r="I83" i="1"/>
  <c r="I90" i="1" s="1"/>
  <c r="I58" i="1"/>
  <c r="I62" i="1" s="1"/>
  <c r="I44" i="1"/>
  <c r="I46" i="1" l="1"/>
</calcChain>
</file>

<file path=xl/sharedStrings.xml><?xml version="1.0" encoding="utf-8"?>
<sst xmlns="http://schemas.openxmlformats.org/spreadsheetml/2006/main" count="499" uniqueCount="200">
  <si>
    <t>Lp.</t>
  </si>
  <si>
    <t>J.m.</t>
  </si>
  <si>
    <t>Ilość</t>
  </si>
  <si>
    <t>szt.</t>
  </si>
  <si>
    <t>Szt.</t>
  </si>
  <si>
    <t>op.</t>
  </si>
  <si>
    <t>op</t>
  </si>
  <si>
    <t>Razem</t>
  </si>
  <si>
    <t xml:space="preserve">Nazwa </t>
  </si>
  <si>
    <t>*Nazwa handlowa produktu</t>
  </si>
  <si>
    <t>1.</t>
  </si>
  <si>
    <t>2.</t>
  </si>
  <si>
    <t>szt</t>
  </si>
  <si>
    <t>par</t>
  </si>
  <si>
    <t>3.</t>
  </si>
  <si>
    <t>Wartość netto</t>
  </si>
  <si>
    <t>Wartość brutto</t>
  </si>
  <si>
    <t>Stawka Vat w %</t>
  </si>
  <si>
    <t>Cena jednostowa netto</t>
  </si>
  <si>
    <t>Cena jed nostkowa brutto</t>
  </si>
  <si>
    <t>L.p.</t>
  </si>
  <si>
    <t>Nawa</t>
  </si>
  <si>
    <t>j.m.</t>
  </si>
  <si>
    <t>ilość</t>
  </si>
  <si>
    <t>cena jednostkowa netto</t>
  </si>
  <si>
    <t>cena jednostkowa brutto</t>
  </si>
  <si>
    <t>Vat w %</t>
  </si>
  <si>
    <t>Warość netto</t>
  </si>
  <si>
    <t>Wartość Brutto</t>
  </si>
  <si>
    <t>Nazwa handlowa produktu</t>
  </si>
  <si>
    <t>Ustniki do spirometrii  83 do filtracji ochronnej 99,99%, wykon. z polistyrenu (HIPS), waga 34,00 gr, kształ owalny, wskaźnik przepływu &lt;0,87 cm H2O / (L/s; )100 szt/op</t>
  </si>
  <si>
    <t>Pojemnik transportowy na 5 szkiełek podstawowych, zamykany na plastikowy zatrzask, wyposazony w prowadnice pozwalające oddzielic od siebie poszczególne szkiełka (próbka)</t>
  </si>
  <si>
    <t>Wskaźniki paskowy do autoklawów - kontrola procesu sterylizacji parą wodną w autoklawie</t>
  </si>
  <si>
    <t>Worki autoklawowalne jednorazowe wykonane  z polipropylenu, zastosowanie do odpadów bilogicznnie niebezpiecznych, wytrzymałe, odporne na wysoką temperaturę, wym. Ok. 600 x 780 mm ,poj. ok. 60L, gr. 40 um - 100szt/op.</t>
  </si>
  <si>
    <t>Osłony na buty wysokie:                                                             - wykonane z laminatu 68g/m2                                                   - włóknina SPUNBOND z membraną oddychajacą (PP 40g/m2 + PE 28 g/m2)                                                                                 - ochrona biologiczna klasa 4 zgodnie z norma EN 14126:2003+AC:2014                                                                    - rozmiar uniweralny                                                                     - wewnętrzne szwy overlock zapewniające szczelność; wykończenie elastyczną gumką uszczelniającą                         - dodatkowe troczki umozliwiające wiązanie  buta i jego lepsze dopasowanie                                                                    - wysokość ok. 50 cm</t>
  </si>
  <si>
    <t>Nazwa handlowa produktu*</t>
  </si>
  <si>
    <t>4.</t>
  </si>
  <si>
    <t>5.</t>
  </si>
  <si>
    <t>Jednorazowe podkłady higieniczne z wkładem chłonnym z rozdrobnionej celulozy.                                                                                                                                                                         Zewnętrzna warstwa stanowi pokryta włókniną, a spodnia - nieprzepuszczająca wilgoci ceratka,                                                                                                                                                                                                                                                                                                                                                              zabezpieczającą przed wydostawaniem się płynów oraz ślizganiu się podkładu po bieliźnie pościelowej.   Materiał chłonny wykonany ze świeżej pulpy celulozowej,  roz. 60 x 90 cm</t>
  </si>
  <si>
    <t>6.</t>
  </si>
  <si>
    <t>Ochraniacze na obuwie, fizelinowe</t>
  </si>
  <si>
    <t>7.</t>
  </si>
  <si>
    <t>Ubranie dla pacjenta, SMS 30 g/m2, antystatyczne, okrągły dekolt, 1 kieszeń, spodnie w gumkę, ciemnogranatowe, rozm. S - XXXL( po pyt. dop. 35g/m2)( po pyt. dop.dekolt V,dwie kieszenie,kol.niebieski)</t>
  </si>
  <si>
    <t>Podkłady higieniczne z pulpą celulozową i superabsorbentem, z zakładkami, 70x180 cm, rozmiar warstwy chłonnej - 60x80 cm, chłonność 1750 ml, od strony pacjenta - włóknina 15 g/m2, warstwa nieprzemakalna folia PE 21 g/m2</t>
  </si>
  <si>
    <t xml:space="preserve">Worek mikcyjny jednorazowy niesterylny z zastawką antyzwrotna i plastikowym kołnierzem o pojemności 1000 ml </t>
  </si>
  <si>
    <t>Opaska do identyfikacji dla dorosłych  na rękę pokryta powłoką antybakterujną, termiczna, zapięcie na klej, lub klips, kolor biały, wym. ok. 25 x 279 mm, 6 kaset po 200 szt/ op.</t>
  </si>
  <si>
    <t>L.P.</t>
  </si>
  <si>
    <t>Papier do ekg 112x25 z nadrukiem</t>
  </si>
  <si>
    <t>Papier do wideoprintera aparatu usg Mitsubishi o wym. 110x21</t>
  </si>
  <si>
    <t>Żel do ekg 250g</t>
  </si>
  <si>
    <t>Żel do usg - bezbarwny, bezwonny, nie zawierający barwników i aromatów, akustycznie właściwy dla szerokiej gamy częstotliwości ultrasonograficznych, hypoalergiczny, bakteriostatyczny, niewywołujący podrażnień, niezawierający aldehydu mrówkowego. Pojemność 1l</t>
  </si>
  <si>
    <t xml:space="preserve">Razem </t>
  </si>
  <si>
    <t>Uchwyty plastikowe do wieszania worków na mocz</t>
  </si>
  <si>
    <t xml:space="preserve">par </t>
  </si>
  <si>
    <t>Czepek ochronny RTG - ochrona głowy przed rozproszonym promieniowaniem jonuzującym, wiązany z tyłu głowy na taśmę, dwuwarstwowy materiał ochronny, od frontu i boków 0,50 mm Pb, od góry 0,25 mm Pb</t>
  </si>
  <si>
    <t>Pojnik dla chorych z dziubkiem</t>
  </si>
  <si>
    <t xml:space="preserve">Kieliszki do leków jednorazowego użytku 20ml </t>
  </si>
  <si>
    <t>Basen sanitarny</t>
  </si>
  <si>
    <t>Kaczka sanitarna plastikowa</t>
  </si>
  <si>
    <t>Pojemnik na zużyte igły (na tacę) 3l</t>
  </si>
  <si>
    <t>Pojemnik na zużyte igły (na tacę) 1l</t>
  </si>
  <si>
    <t>Nazwa</t>
  </si>
  <si>
    <t>Cena jednostkowa netto</t>
  </si>
  <si>
    <t>Cena jednostkowa brutto</t>
  </si>
  <si>
    <t>Wartość bruttto</t>
  </si>
  <si>
    <t>Filtr do kontenerów sterylizacyjnych kompatybilnych z kontenerami Aesculap, będącymi w posiadaniu Zamawiajacego na 1000 cykli sterylizacji.</t>
  </si>
  <si>
    <r>
      <t>2</t>
    </r>
    <r>
      <rPr>
        <sz val="9"/>
        <color rgb="FFFF0000"/>
        <rFont val="Century Gothic"/>
        <family val="2"/>
        <charset val="238"/>
      </rPr>
      <t>.</t>
    </r>
  </si>
  <si>
    <t>Mata silikonowa o wym. 536x250 mm. Kompatybilna z koszami firmy (Aesculap) posiadanej przez zamawiającego</t>
  </si>
  <si>
    <t>Kontener bezobsługowy w systemie otwartym, wanna ze stopu aluminium o wymiarach 540x144x65mm.Pokrywa aluminiowa posiada  miejsce na 2 tabliczki z nazwą oddziału i zestawu, pokrywa i wanna z filtrem wystarczającym na min. 1000 cykli sterylizacji. W kontenerze koszo-sito wykonane z jednego kawałka stali oraz pozycjonery do optyki laparoskopowe.</t>
  </si>
  <si>
    <t>Czujnik stężenia Co2 w strumieniu głównym, do evita® V500,
Babylog® Vn500, infinity® m540, oxylog® 3000 plus</t>
  </si>
  <si>
    <t>Przewód pośredni RD-SET
do Masimo® SET rainbow Mcable, 3,6 m</t>
  </si>
  <si>
    <t>Czujnik Sp02 Masimo RD-SET DCI, wyposażony w wygodny system mocowania, białym przewodem oraz ergonomiczną, wtyczką, wielokrotnego użytku, dla dorosłych, kompatybilny z aparatami Draeger będącymi na wyposażeniu szpitala</t>
  </si>
  <si>
    <t>Zestaw 5-odprowadzeniowy, EKG,Multi-Link, dł. 74 cm., IEC, grabber zgrupowane</t>
  </si>
  <si>
    <t>Kabel główny EKG, z możliwością przyłączenia 3 lub 5 odprowadzeń, kompatybilny z modułem E-PSMP, monitora GE Carescape B650, wielorazowego użytku, dla dorosłych.</t>
  </si>
  <si>
    <t>Przewód interfejsowy ciśnienia nieinwazyjnego dla dorosłych, 2T, złącze DINACLICK, monitory Carescape i S5 dł. 3.6m</t>
  </si>
  <si>
    <t>Mankiet wielorazowy Dura-cuf, rozm. Dorosły (długi rzep), 23-33 cm, 2T, złącze Dina-Click - Op. 5 szt.</t>
  </si>
  <si>
    <t>Mankiet wielorazowy Dura-cuf, rozm. Duży Dorosły (długi rzep), 31-40 cm, 2T, złącze Dina-Click - Op. 5 szt.</t>
  </si>
  <si>
    <t>Przewód zbiorczy saturacji GE Trusignal 3m konektor GE, kompatybilny z monitorami B125, CARESCAPE, S5</t>
  </si>
  <si>
    <t>Czujnik saturacji TruSignal GE, typu klips na palec, dł.1m, dla pacjentów &gt; 20 kg, wielorazowy</t>
  </si>
  <si>
    <t xml:space="preserve">Czujnik saturacji TruSignal GE, typu klips na ucho,  dł.1m, dla pacjentów &gt;10 kg, wielorazowy   </t>
  </si>
  <si>
    <t>Adapter ciśnienia inwazyjnego IBP podwójny, 30 cm/1 ft.</t>
  </si>
  <si>
    <t>Przewód ciśnienia inwazyjnego ,ICU Medical, pojedynczy, 3.6 m - 4 m</t>
  </si>
  <si>
    <t>Pojedynczy Transpac, dł. linii 152 cm (122 + 30 cm),podwójny system przepłukiwania IntraFlo (3 ml/h), komora Macrodrip, Zwawiera zestaw trzech żółtych koreczków</t>
  </si>
  <si>
    <t>Pułapka wodna D-fend Pro ,szara, Op. 10 szt.</t>
  </si>
  <si>
    <t>Linia próbkująca gazy, jednorazowa, PVC/PE, 3 m (10 ft), Op. 10 szt.</t>
  </si>
  <si>
    <t xml:space="preserve">Elektrody NMT – opakowanie 30szt. </t>
  </si>
  <si>
    <t>Mechanosensor do pomiaru NMT</t>
  </si>
  <si>
    <t>Przewód zbiorczy do pomiaru NMT</t>
  </si>
  <si>
    <t xml:space="preserve">Elektrody GE Entropy lub Easy Fit.  25szt./opakowanie </t>
  </si>
  <si>
    <t>Przewód zbiorczy do pomiaru entropii</t>
  </si>
  <si>
    <t xml:space="preserve">Pojemnik pochłanianiacza CO2 wielorazowy Carestation </t>
  </si>
  <si>
    <t xml:space="preserve">Czujnik Masimo RD SET Adt, &gt; 30 kg z lekką, płaską wtyczką , bez części ruchomych, zabezpieczoną przed zalaniem, kodowaną kolorystycznie , niski profil elementów wewnętrznych, czujnik typu motylek z płaskim kablem o dł. 14,5 cm, pakowane folia papier op 20 szt </t>
  </si>
  <si>
    <t>Czujnik Masimo RD SET DCI, typu klips na palec &gt; 30kg, wielorazowy</t>
  </si>
  <si>
    <t>Czujnik Masimo RD SET DCI, typu gumowy, miękki &gt; 30 kg, wielorazowy</t>
  </si>
  <si>
    <t>Czujnik Masimo RD SET , typu klips na ucho &gt; 30kg, wielorazowy</t>
  </si>
  <si>
    <t>Kabel saturacji Masimo RD rainbow SET MD20 - 12, kodowany kolorystycznie, czerwony,  złączka typu Mini, 20 PINowa , typu RD, lekka wtyczka, bez elementów ruchomych, zabezpieczona przed zalaniem, dotykowy i dźwiękowy sygnał połączenia z czujnikiem, długość 365 cm</t>
  </si>
  <si>
    <t>Nowy czujnik przepływu do aparatów do znieczulenia GE (wszystkich), jednorazowy , plastikowy, niebieski, tytanowa nakrętka, czas działania 12 miesięcy, nadaje się do środowiska MRI</t>
  </si>
  <si>
    <t>1.      </t>
  </si>
  <si>
    <r>
      <t xml:space="preserve">Czujnik Oximeter Flex Sensor, który będzie kompatybilny z posiadanym przez Zamawiającego polisomnografem </t>
    </r>
    <r>
      <rPr>
        <b/>
        <sz val="9"/>
        <rFont val="Century Gothic"/>
        <family val="2"/>
        <charset val="238"/>
      </rPr>
      <t>firmy Res Med Mediserv</t>
    </r>
    <r>
      <rPr>
        <sz val="9"/>
        <rFont val="Century Gothic"/>
        <family val="2"/>
        <charset val="238"/>
      </rPr>
      <t xml:space="preserve"> </t>
    </r>
  </si>
  <si>
    <t>2.      </t>
  </si>
  <si>
    <r>
      <t xml:space="preserve">Czujnik Oximeter Soft, nakładkowy, który będzie kompatybilny z posiadanym przez Zamawiającego polisomnografem </t>
    </r>
    <r>
      <rPr>
        <b/>
        <sz val="9"/>
        <rFont val="Century Gothic"/>
        <family val="2"/>
        <charset val="238"/>
      </rPr>
      <t>firmy Res Med Mediserv</t>
    </r>
  </si>
  <si>
    <t>Pasta EC2 Electrode cream 100g</t>
  </si>
  <si>
    <t>Płytka do wysiłku oddechowego do podłączenia pasa brzusznego do urządzenia NOX</t>
  </si>
  <si>
    <r>
      <t xml:space="preserve">Komplet pasów na brzuch i klatkę piersiową (tj. łącznie 2 szt) do pomiaru wysiłku oddechowego dedykowane </t>
    </r>
    <r>
      <rPr>
        <b/>
        <sz val="9"/>
        <rFont val="Century Gothic"/>
        <family val="2"/>
        <charset val="238"/>
      </rPr>
      <t xml:space="preserve">do urządzenia NOX </t>
    </r>
    <r>
      <rPr>
        <sz val="9"/>
        <rFont val="Century Gothic"/>
        <family val="2"/>
        <charset val="238"/>
      </rPr>
      <t xml:space="preserve">w rozmiarze S,M,L (opakowanie zawierające 20 par, tj. 40 szt) </t>
    </r>
  </si>
  <si>
    <r>
      <t xml:space="preserve">Komplet pasów na brzuch i klatkę piersiową (tj. łącznie 2 szt) do pomiaru wysiłku oddechowego dedykowane </t>
    </r>
    <r>
      <rPr>
        <b/>
        <sz val="9"/>
        <rFont val="Century Gothic"/>
        <family val="2"/>
        <charset val="238"/>
      </rPr>
      <t xml:space="preserve">do urządzenia NOX </t>
    </r>
    <r>
      <rPr>
        <sz val="9"/>
        <rFont val="Century Gothic"/>
        <family val="2"/>
        <charset val="238"/>
      </rPr>
      <t xml:space="preserve">w rozmiarze XL (opakowanie zawierające 14 par, tj. 28 szt) </t>
    </r>
  </si>
  <si>
    <r>
      <t xml:space="preserve">Kaniula donosowa z filtrem 90 cm do </t>
    </r>
    <r>
      <rPr>
        <b/>
        <sz val="9"/>
        <rFont val="Century Gothic"/>
        <family val="2"/>
        <charset val="238"/>
      </rPr>
      <t>polisomnografu NOX</t>
    </r>
  </si>
  <si>
    <t>Pasta przewodząca do elektrod (do Polisomnografu NOX A1) Ten 20 conductive, 3 słoki lub tubki w opakowaniu</t>
  </si>
  <si>
    <t>Żel złuszczający EEG/EKG Nuprep do Polisomnografu NOX A1 - 3 tubki w opakowaniu</t>
  </si>
  <si>
    <t>Odprowadzenie pojedyńcze "Snap On" 100 cm do EMG brody, kompatybilne z Polisomnografem NOX A1, 1 szt</t>
  </si>
  <si>
    <t>Odprowadzenie pojedyńcze "Snap On" 100 cm do EMG brody, kompatybilne z Polisomnografem NOX A1, 2 szt w opakowaniu</t>
  </si>
  <si>
    <t>Podwójne odprowadzenie "Snap On" EKG 50/100 cm, kompatybilne z Polisomnografem NOX A1, 1 szt</t>
  </si>
  <si>
    <t>Przewód głowowy 90 cm do EEG do Polisomnografu NOX A, 1 szt</t>
  </si>
  <si>
    <t>5 odprowadzeniowy przewód EEG z elektrodami miseczkowymi do  Polisomnografu NOX A1, 1 szt</t>
  </si>
  <si>
    <t>Pasy wielorazowe typu RIP do systemów Nox A1</t>
  </si>
  <si>
    <t>Opaski mocujące na nadgarstek, jednorazowe do pulsoksymetru Nonoin 3150, 240 szt w opakowaniu</t>
  </si>
  <si>
    <t xml:space="preserve">Opaski mocujące na nadgarstek, z rzepem, do pulsoksymetru Nonin 3150, 240 szt </t>
  </si>
  <si>
    <t>Maska F20, wielopacjentowa do wentylacji nieinwazyjnej, rozm. S,M,L</t>
  </si>
  <si>
    <t>Maska N20, wielopacjentowa do wentylacji nieinwazyjnej, rozm. S,M,L</t>
  </si>
  <si>
    <t>Maska Quatrro Air NV wielopacjentowa do wentylacji nieinwazyjnej, rozm. S,M,L</t>
  </si>
  <si>
    <t>Maska Quatrro FX NV wielopacjentowa do wentylacji nieinwazyjnej, rozm. S,M,L</t>
  </si>
  <si>
    <t>Maska AcuCare F1-0 jednopacjentowa niwentylowana bez przecieku, rozm. S,M,L  20 szt/op.</t>
  </si>
  <si>
    <t xml:space="preserve">Obwód do nieinwazyjnej wentylacji </t>
  </si>
  <si>
    <t>Filtr powietrza do respiratora Stellar 100 oraz Stellar 150 ResMed,  anybakteryjny przeznaczony do wentylacji pacjentom</t>
  </si>
  <si>
    <t xml:space="preserve">Podkładka korytkowa pod ramię, wymiary 61 x 13 x 8 cm . Współpracuje z regulowanymi podpórkami kończyn górnych dla
maksymalizacji stabilności i ochrony Wykonane z gąbki. Pakowany
w stanie skompresowanym. Każda sztuka zabezpieczona folią. Opak.zbiorcze 12 szt.
</t>
  </si>
  <si>
    <t>Podkład chłonny w rozmiarze 60 x 90 cm z wkładem chłonnym 55 cm x 78 cm; wykonany z pięciu warstw tj. włókniny polipropylenowej 7,02 g, dwóch warstw celulozy 14,5 g, pulpy celulozowej 42,1 g, niebieskiej folii PE 11,9 g. Chłonność 1177 ml; opakowanie 25 szt.</t>
  </si>
  <si>
    <t>Jednorazowe czyste mikrobiologicznie aplikatory do Lidocainy, op. 100 szt</t>
  </si>
  <si>
    <t>Szkiełka mikroskopowe podstawowe, cięte, szlifowane z obustronnym polem matowym do opisu, wym. ok. 75x25mm, 50 szt/op. (próbka)</t>
  </si>
  <si>
    <t>Fartuch medyczny wykonany z włókniny polipropylenowej o grubości 40g/m2, rękawy zakończone mankietami poliestrowymi 5 cm, wiązany na troki w talii oraz na szyi, przewiewny, jednorazowego użytku. Specyfikacja wymiarów: rozmiar L - długość 120, szerokość 70 cm (obwód całkowity 140 cm), troki szyja 35 cm, troki pas 17 0cm / rozmiar XL - długość 125 cm, szerokość 75 cm (obwód całkowity 150 cm), troki szyja 35 cm, troki pas 180 cm/ rozmiar XXL  - długość 130 cm, szerokość 80 cm (obwód całkowity 160 cm), troki szyja 35 cm, troki pas 180 cm. Pakowane po 10 sztuk</t>
  </si>
  <si>
    <t>Fartuch ochronny niejałowy, wiązany na troki w talii
• wykonany z odpornego na krew, wirusy i cytostatyki materiału Zytex na całej powierzchni
• kategoria I Środków Ochrony Indywidualnej Dyrektywy Europejskiej 89/686/EEC
• klasa I Dyrektywa Europejska dotycząca wyrobów medycznych 93/42/EEC</t>
  </si>
  <si>
    <t xml:space="preserve">Maska medyczna z gumką trzywarstwowa jednorazowego użytku niesterylna, wyrób medyczny klasy I, zgodny z wymogami  Dyrektywy 93/42/EEC
( MDR - 2017/745 opak. a'50 </t>
  </si>
  <si>
    <t xml:space="preserve"> op.</t>
  </si>
  <si>
    <t xml:space="preserve">
Maska ochronna FFP3 z zaworem  wykonana z pięciowarstwowego materiału wyprodukowanego Filtracja PFE na poziomie &gt; 99% posiadająca  elastyczne gumki oraz zaciski nosowe zapewniają idealnie dopasowanie się maseczki do struktury twarzy oraz wysoką wygodę użytkowania. Zawór oddechowy nie przepuszcza żadnych cząsteczek, oprócz wydychanego powietrza. Środek Ochrony osobistej potwierdzony akredytowanymi badaniami SGS oraz certyfikatem europejskiej Jednostki Notyfikowanej. Produkt oznaczony CE, zgodny z EN 149:2001+A1:2009.
</t>
  </si>
  <si>
    <t xml:space="preserve">Półmaska ochronna FFP3 bez zaworu oddechowego zapewniająca optymalną ochronę przed kropelkami, pyłem, aerozolami, zarodnikami pleśni oraz wirusami i bakteriami z klasy BSL-3. Maska ma posiadać wyściełanie z pianki chroniące grzbiet nosa oraz elastyczną wstawkę do dopasowania maski do kształtu twarzy zapewniają wysoki komfort noszenia również przy dłuższym użytkowaniu z  elastycznymi gumkami 
    Zgodne z normą UE: EN 149:2001+ A1:2009, klasyfikacja: FFP3 - skuteczna ochrona przez minimum 8 h
    Ppoziom filtracji prze maski 99% cząsteczek o średnicy od 0,6 µ. 
</t>
  </si>
  <si>
    <t>Półmaski ochronne jednorazowego użytku  typu FFP2 przeznaczone do stosowania przez personel medyczny, zapewniające wysoką efektywność filtracji mikrocząsteczek (od 0,5 do 1 mikrometra), zapewniające szczelne przyleganie do twarzy, dające ochronę przed cząstkami stałymi i ciekłymi. Zgodnie z normą  EN 149:2001+A1:2009)</t>
  </si>
  <si>
    <t>Czepki chirurgiczne jednorazowe z gumką</t>
  </si>
  <si>
    <t>Niesterylna sucha szczoteczka do mycia rąk, przed zabiegiem chirurgicznym</t>
  </si>
  <si>
    <t>Jednorazowa pułapka wodna do odseparowania wody, bakterii i wirusów od monitora. Zawierająca dwie hydrofobowe membrany. Kompatybilna ze stanowiskami do znieczulania firmy Drager. Potwierdzony maksymalny okres użytkowania wynosi
4 tygodnie. Niepodlegająca sterylizacji. Podczas
kontaktu z wodą dwa samouszczelniające elementy filtrujące, zamykają się i zmieniają kolor na niebieski. 12 szt. w op.</t>
  </si>
  <si>
    <r>
      <rPr>
        <sz val="9"/>
        <rFont val="Century Gothic"/>
        <family val="2"/>
        <charset val="238"/>
      </rPr>
      <t>Elektroda EKG EK-S 60 PSG, 55x40 mm, 50 sztuk(1op.) 
         - pianka, żel stały
• Elastyczna ,wodoodporna
• pianka polietylenowa
• snap: Ag/AgCl, stal nierdzewna
• zastosowany klej gwarantuje stabilne zamocowanie elektrody na powierzchni ciała(do długotrwałych testów wysiłkowych)
• ergonomiczny kształt ułatwia aplikację i zdejmowanie elektrody z ciała pacjenta
• nie zawiera latexu i PVC</t>
    </r>
    <r>
      <rPr>
        <sz val="9"/>
        <color rgb="FFFF0000"/>
        <rFont val="Century Gothic"/>
        <family val="2"/>
        <charset val="238"/>
      </rPr>
      <t xml:space="preserve">
</t>
    </r>
  </si>
  <si>
    <t xml:space="preserve">Elektroda do badań spoczynkowych dla niemowląt i dzieci(średnica 25,7mm)- 1op. 50sztelastyczna
wodoodporna
pianka polietylenowa
snap: Ag/AgC
żel stały
klej hypoalergiczny
</t>
  </si>
  <si>
    <t>Filtr piankowy wlotu powietrza ( filtr cząstek stałych) kompatybilny z respiratorem Trilogy Evo (pakowany po 10 szt)</t>
  </si>
  <si>
    <t>Jednorazówka niesterylna</t>
  </si>
  <si>
    <t>Zamawiający zastrzega, że może wybrać do 30% wartości zamówienia z powyższego asortymentu ( tabeli, pakiet )</t>
  </si>
  <si>
    <t xml:space="preserve">Czujnik temperatury centralny, przełykowo-rektalny 
dla dorosłych, 14F, wielorazowy, dł. 3 m </t>
  </si>
  <si>
    <t>Czujnik temperatury centralny, przełykowo-rektalny 
pediatryczny, 10F, wielorazowy, dł. 3 m</t>
  </si>
  <si>
    <t>Czujnik temperatury centralny, pediatryczny, 9 F, 
jednorazowy, opak. 25 szt.</t>
  </si>
  <si>
    <t>Czujnik temperatury centralny, dla dorosłych, 12 F, jednorazowy, opak. 25 szt.</t>
  </si>
  <si>
    <t>Pulsoksymetr Nonin 3150 (zamiennik), część nadgarstkowa + czyjnik rozm. M, Bezprzewodowy pulsoksymetr Bluetooth do pomiaru tętna, SpO2 i pletyzmografii kompatybilny z polisomnografem NoX A1</t>
  </si>
  <si>
    <t>Filtr wlotowy do respiratorów NIV Resmed Astral (op. 4 sztuki)</t>
  </si>
  <si>
    <t>Cienkie rękawice ochronne przed promieniowaniem rentgenowskim z neutralnego lateksu kauczukowego, bezołowiowe, do zastosowań chirurgicznych. Równoważnik osłabienia promieniowania: 0,045 mmPb=/-10%. Rozmiar 8/ 7/ 7,5</t>
  </si>
  <si>
    <t>Obwód pojedyńczy z zastawką do wentylacji inwazjnej dla dorosłych</t>
  </si>
  <si>
    <t>Obwód podwójny  do wentylacji inwazjnej dla dorosłych</t>
  </si>
  <si>
    <t>Filtry przeciwbakteryjne 50 szt./op</t>
  </si>
  <si>
    <t>Łącznik tlenu do respiratora Astral</t>
  </si>
  <si>
    <t xml:space="preserve">Adapter do obwodu podwójnego </t>
  </si>
  <si>
    <t>Adapter  do obwodu z zastawką</t>
  </si>
  <si>
    <t>Adapter do  obwodu przeciekowego</t>
  </si>
  <si>
    <t>Magnesy do masek 2szt/ op</t>
  </si>
  <si>
    <t>Osłonki na narzędzia, brązowe, przyciemniane 1,6 x25,4x15,9mm. 100 szt.w op.</t>
  </si>
  <si>
    <t>Osłonki na narzędzia, pomarańczowe 1,6 x25,4x9,5mm. 100 szt.w op.</t>
  </si>
  <si>
    <t>Plomby  bez wskaźnika ster.- zabezpieczenie  przed nieautoryzowanym otwarciem kontenerów z asortymentem sterylnym. Kontenery firmy Martin posiadane przez zamawiającego. Op. 1000szt.</t>
  </si>
  <si>
    <t>Mata silikonowa do tacy 1/1 524x244 mm</t>
  </si>
  <si>
    <t>Filtr jednorazowy z indykatorem kompatybilny z pokrywą kontenera firmy Aesculap, posiadanego przez zamawiającego.  Op. 100 szt.</t>
  </si>
  <si>
    <t>Filtr PTFE do kontenera na optykę firmy Aesculap posiadanego przez szpital. Min.1000 cykli sterylizacji. op. 10 szt</t>
  </si>
  <si>
    <t>Filtr prime line do kontenera 3/4 firmy Aesculap posiadanego przez szpital - min.5000 cykli sterylizacji, op. 10 szt</t>
  </si>
  <si>
    <t>Plomby jednorazowego uzytku, kompatybilne z pokrywą kontenera firmy Aesculap posiadanego przez zamawiającego z indykatorem. Op.1000 szt.</t>
  </si>
  <si>
    <t xml:space="preserve">Plomba niebieska do kontenerów do zabezpieczenia przed nieautoryzowanym otwarciem ze sterylnym asortymentem. Op. 1000szt. </t>
  </si>
  <si>
    <t xml:space="preserve">Plomba papierowa z indykatorem i warstwą klejącą, do zabezpieczenia kontenerów sterylizacyjnych przed nieautoryzowanym otwarciem kontenera ze sterylnym asortymentem. Wym.80x35mm, op.zawiera 1000 szt. </t>
  </si>
  <si>
    <t>Olej parafinowy w aerozolu do oliwienia narzędzi chirurgicznych, wielorazowego użytku, nadający się do sterylizacji w temp.121-134 stop. C. Poj.300ml , 1 op. zbiorcze 6 szt.</t>
  </si>
  <si>
    <t>Olej konserwujący do napędów wysokoobrotowych nie zawierający silikonu z informacją w instrukcji używania spełniający normy  EN ISO17665 lub EN 554/ISO 13683</t>
  </si>
  <si>
    <t>Akumulator NIMH 9,6V 1,95 AH kompatybilny ze sternotomem firmy Aesculap posiadanym przez zamawiającego.</t>
  </si>
  <si>
    <t>Szczotka do czyszczenia narzędzi lapar. O dł. 310mm o śr.5 mm.  Op. 5 szt.</t>
  </si>
  <si>
    <t>Szczotka do czyszczenia narzędzi lapar. O dł. 310mm o śr. 10mm Opak. Zawiera 5 szt.</t>
  </si>
  <si>
    <t>Kleszczyki biopsyjne okrągłe do pobrania materiału do histopatologii o śr.miseczki 5mm, z podłączeniem luer-lock do przepłukania kleszczyków. Długość robocza narzędzia 20 cm.</t>
  </si>
  <si>
    <t>Światłowód o śr.4,8mm dł.230 cm</t>
  </si>
  <si>
    <t>Suchy lód Top Frost 100 g./1 szt.  zgodny z normą UE CE 1907/2006</t>
  </si>
  <si>
    <t>Pojemnik plastikowy Hamburg z hermetyczną, silikonową uszczelką zpewniającę szczelne zamknięcie, ścianki przezroczyste, pokrywa czarna wymiary: L:135 x W:135 x H:176 mm, pojemność 1,6L</t>
  </si>
  <si>
    <t>Pojemniki transportowe 250 ml plastikowe z zakrętką do transportu szkiełek, wysokość 8 cm, średnica 7 cm, ( próbka)</t>
  </si>
  <si>
    <t xml:space="preserve">
Fartuch medyczny niejałowy do zabiegów ambulatoryjnych i gabinetowych z udziałem niewielkiej ilości płynów. Wykonany  z włókniny polipropylenowej 20g/m2
Rękawy zakończone  poliestrowym mankietem, posiadający  z tyłu przy szyi wiązanie, a z przodu przymocowany trok, który po oderwaniu służy do zawiązania fartucha w pasie.
</t>
  </si>
  <si>
    <t xml:space="preserve"> Filtr cząstek stałych P95 ( węglowy) kompatybilny z respiratorem Trilogy Evo ( pakowany po 10 szt)</t>
  </si>
  <si>
    <t xml:space="preserve">Czerwony pojemnik na odpady medyczne (ostre przedmioty zakaźne) umożliwiający bezpieczne przetrzymywanie materiałów skażonych, odporny na uszkodzenia mechaniczne i przeciekanie. Pozwalający na bezdotykowe pozbycie się odpadów. Pojemnik 5 l </t>
  </si>
  <si>
    <t xml:space="preserve">Wkłady jednorazowe do ssaka VacSax 2000ml
</t>
  </si>
  <si>
    <t>Pakiet 1a PODZIELNY</t>
  </si>
  <si>
    <t>Pakiet 3a</t>
  </si>
  <si>
    <t>Pakiet 2a</t>
  </si>
  <si>
    <t>Pakiet 4a</t>
  </si>
  <si>
    <t>Pakiet 5a</t>
  </si>
  <si>
    <t>Pakiet 6a</t>
  </si>
  <si>
    <t>Pakiet 7a</t>
  </si>
  <si>
    <t>Pakiet 8a</t>
  </si>
  <si>
    <t>Pakiet 9a</t>
  </si>
  <si>
    <t>Pakiet 10a</t>
  </si>
  <si>
    <t>Pakiet 11a</t>
  </si>
  <si>
    <t>Pakiet 12a</t>
  </si>
  <si>
    <t>Pakiet 13a</t>
  </si>
  <si>
    <t>Pakiet 14a</t>
  </si>
  <si>
    <t>Pakiet 15a</t>
  </si>
  <si>
    <t>Pakiet 16a</t>
  </si>
  <si>
    <t>Pakiet 17a</t>
  </si>
  <si>
    <t>Pakiet 18a</t>
  </si>
  <si>
    <t xml:space="preserve"> Osłonki na narzędzia żółte 4,8 x25,4. 100 szt.w 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</si>
</sst>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0\ &quot;zł&quot;;[Red]\-#,##0\ &quot;zł&quot;"/>
    <numFmt numFmtId="8" formatCode="#,##0.00\ &quot;zł&quot;;[Red]\-#,##0.00\ &quot;zł&quot;"/>
    <numFmt numFmtId="44" formatCode="_-* #,##0.00\ &quot;zł&quot;_-;\-* #,##0.00\ &quot;zł&quot;_-;_-* &quot;-&quot;??\ &quot;zł&quot;_-;_-@_-"/>
    <numFmt numFmtId="43" formatCode="_-* #,##0.00_-;\-* #,##0.00_-;_-* &quot;-&quot;??_-;_-@_-"/>
    <numFmt numFmtId="164" formatCode="_-* #,##0.00\ [$zł-415]_-;\-* #,##0.00\ [$zł-415]_-;_-* &quot;-&quot;??\ [$zł-415]_-;_-@_-"/>
    <numFmt numFmtId="165" formatCode="[$-415]#,##0"/>
    <numFmt numFmtId="166" formatCode="[$-415]0%"/>
    <numFmt numFmtId="167" formatCode="#,##0.00&quot; zł&quot;;[Red]&quot;-&quot;#,##0.00&quot; zł&quot;"/>
    <numFmt numFmtId="168" formatCode="[$-415]0.00"/>
    <numFmt numFmtId="169" formatCode="#,##0.00\ &quot;zł&quot;"/>
    <numFmt numFmtId="170" formatCode="#.00\ &quot;zł&quot;;[Red]\-#.00\ &quot;zł&quot;"/>
    <numFmt numFmtId="171" formatCode="#.##\ &quot;zł&quot;;[Red]\-#.##\ &quot;zł&quot;"/>
    <numFmt numFmtId="172" formatCode="#,##0.00;[Red]#,##0.00"/>
    <numFmt numFmtId="173" formatCode="[$-415]General"/>
    <numFmt numFmtId="174" formatCode="_-* #,##0.00\ _z_ł_-;\-* #,##0.00\ _z_ł_-;_-* &quot;-&quot;??\ _z_ł_-;_-@_-"/>
    <numFmt numFmtId="175" formatCode="&quot; &quot;#,##0.00&quot; &quot;;&quot;-&quot;#,##0.00&quot; &quot;;&quot; -&quot;#&quot; &quot;;&quot; &quot;@&quot; &quot;"/>
    <numFmt numFmtId="176" formatCode="#,##0.00&quot; &quot;[$zł-415];[Red]&quot;-&quot;#,##0.00&quot; &quot;[$zł-415]"/>
    <numFmt numFmtId="177" formatCode="&quot; &quot;#,##0.00&quot; &quot;;&quot;-&quot;#,##0.00&quot; &quot;;&quot; -&quot;#&quot; &quot;;@&quot; &quot;"/>
  </numFmts>
  <fonts count="2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0"/>
      <name val="Arial"/>
      <family val="2"/>
      <charset val="238"/>
    </font>
    <font>
      <b/>
      <sz val="9"/>
      <color theme="1"/>
      <name val="Century Gothic"/>
      <family val="2"/>
      <charset val="238"/>
    </font>
    <font>
      <sz val="9"/>
      <color theme="1"/>
      <name val="Century Gothic"/>
      <family val="2"/>
      <charset val="238"/>
    </font>
    <font>
      <sz val="9"/>
      <name val="Century Gothic"/>
      <family val="2"/>
      <charset val="238"/>
    </font>
    <font>
      <sz val="8"/>
      <name val="Calibri"/>
      <family val="2"/>
      <scheme val="minor"/>
    </font>
    <font>
      <b/>
      <sz val="9"/>
      <name val="Century Gothic"/>
      <family val="2"/>
      <charset val="238"/>
    </font>
    <font>
      <b/>
      <sz val="11"/>
      <color theme="1"/>
      <name val="Century Gothic"/>
      <family val="2"/>
      <charset val="238"/>
    </font>
    <font>
      <sz val="11"/>
      <color theme="1"/>
      <name val="Calibri"/>
      <family val="2"/>
      <scheme val="minor"/>
    </font>
    <font>
      <sz val="9"/>
      <color rgb="FFC00000"/>
      <name val="Century Gothic"/>
      <family val="2"/>
      <charset val="238"/>
    </font>
    <font>
      <sz val="9"/>
      <color indexed="8"/>
      <name val="Century Gothic"/>
      <family val="2"/>
      <charset val="238"/>
    </font>
    <font>
      <sz val="11"/>
      <color rgb="FF000000"/>
      <name val="Calibri"/>
      <family val="2"/>
      <charset val="238"/>
    </font>
    <font>
      <b/>
      <sz val="9"/>
      <color rgb="FF000000"/>
      <name val="Century Gothic"/>
      <family val="2"/>
      <charset val="238"/>
    </font>
    <font>
      <sz val="9"/>
      <color rgb="FF000000"/>
      <name val="Century Gothic"/>
      <family val="2"/>
      <charset val="238"/>
    </font>
    <font>
      <sz val="9"/>
      <color rgb="FFFF0000"/>
      <name val="Century Gothic"/>
      <family val="2"/>
      <charset val="238"/>
    </font>
    <font>
      <sz val="11"/>
      <color rgb="FF000000"/>
      <name val="Arial"/>
      <family val="2"/>
      <charset val="238"/>
    </font>
    <font>
      <sz val="10"/>
      <color rgb="FF000000"/>
      <name val="Arial"/>
      <family val="2"/>
      <charset val="238"/>
    </font>
    <font>
      <b/>
      <i/>
      <sz val="16"/>
      <color rgb="FF000000"/>
      <name val="Arial"/>
      <family val="2"/>
      <charset val="238"/>
    </font>
    <font>
      <b/>
      <i/>
      <u/>
      <sz val="11"/>
      <color rgb="FF000000"/>
      <name val="Arial"/>
      <family val="2"/>
      <charset val="238"/>
    </font>
    <font>
      <sz val="11"/>
      <color theme="1"/>
      <name val="Arial"/>
      <family val="2"/>
      <charset val="238"/>
    </font>
    <font>
      <b/>
      <i/>
      <sz val="16"/>
      <color theme="1"/>
      <name val="Arial"/>
      <family val="2"/>
      <charset val="238"/>
    </font>
    <font>
      <b/>
      <i/>
      <u/>
      <sz val="11"/>
      <color theme="1"/>
      <name val="Arial"/>
      <family val="2"/>
      <charset val="238"/>
    </font>
    <font>
      <sz val="11"/>
      <color indexed="8"/>
      <name val="Calibri"/>
      <family val="2"/>
      <charset val="238"/>
    </font>
    <font>
      <b/>
      <sz val="11"/>
      <color theme="1"/>
      <name val="Calibri"/>
      <family val="2"/>
      <charset val="238"/>
      <scheme val="minor"/>
    </font>
    <font>
      <sz val="11"/>
      <color theme="1"/>
      <name val="Century Gothic"/>
      <family val="2"/>
      <charset val="238"/>
    </font>
  </fonts>
  <fills count="9">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FFFFFF"/>
        <bgColor indexed="64"/>
      </patternFill>
    </fill>
    <fill>
      <patternFill patternType="solid">
        <fgColor rgb="FFFFFFFF"/>
        <bgColor rgb="FFFFFFFF"/>
      </patternFill>
    </fill>
    <fill>
      <patternFill patternType="solid">
        <fgColor theme="4" tint="-0.249977111117893"/>
        <bgColor indexed="64"/>
      </patternFill>
    </fill>
    <fill>
      <patternFill patternType="solid">
        <fgColor rgb="FF0070C0"/>
        <bgColor indexed="64"/>
      </patternFill>
    </fill>
    <fill>
      <patternFill patternType="solid">
        <fgColor theme="0"/>
        <bgColor rgb="FFFFFFFF"/>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right style="thin">
        <color rgb="FF00000A"/>
      </right>
      <top/>
      <bottom/>
      <diagonal/>
    </border>
    <border>
      <left/>
      <right style="thin">
        <color rgb="FF00000A"/>
      </right>
      <top/>
      <bottom style="thin">
        <color rgb="FF00000A"/>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medium">
        <color rgb="FF00000A"/>
      </right>
      <top/>
      <bottom style="medium">
        <color rgb="FF00000A"/>
      </bottom>
      <diagonal/>
    </border>
    <border>
      <left/>
      <right style="medium">
        <color rgb="FF00000A"/>
      </right>
      <top/>
      <bottom/>
      <diagonal/>
    </border>
    <border>
      <left style="thin">
        <color rgb="FF000000"/>
      </left>
      <right/>
      <top/>
      <bottom style="thin">
        <color rgb="FF000000"/>
      </bottom>
      <diagonal/>
    </border>
    <border>
      <left style="thin">
        <color rgb="FF000000"/>
      </left>
      <right/>
      <top/>
      <bottom/>
      <diagonal/>
    </border>
    <border>
      <left/>
      <right style="thin">
        <color rgb="FF000000"/>
      </right>
      <top/>
      <bottom/>
      <diagonal/>
    </border>
  </borders>
  <cellStyleXfs count="32">
    <xf numFmtId="0" fontId="0" fillId="0" borderId="0"/>
    <xf numFmtId="0" fontId="3" fillId="0" borderId="0" applyNumberFormat="0" applyFill="0" applyBorder="0" applyAlignment="0" applyProtection="0"/>
    <xf numFmtId="9" fontId="10" fillId="0" borderId="0" applyFont="0" applyFill="0" applyBorder="0" applyAlignment="0" applyProtection="0"/>
    <xf numFmtId="0" fontId="2" fillId="0" borderId="0"/>
    <xf numFmtId="43" fontId="10" fillId="0" borderId="0" applyFont="0" applyFill="0" applyBorder="0" applyAlignment="0" applyProtection="0"/>
    <xf numFmtId="44" fontId="10" fillId="0" borderId="0" applyFont="0" applyFill="0" applyBorder="0" applyAlignment="0" applyProtection="0"/>
    <xf numFmtId="0" fontId="13" fillId="0" borderId="0"/>
    <xf numFmtId="44" fontId="10" fillId="0" borderId="0" applyFont="0" applyFill="0" applyBorder="0" applyAlignment="0" applyProtection="0"/>
    <xf numFmtId="0" fontId="1" fillId="0" borderId="0"/>
    <xf numFmtId="43" fontId="10" fillId="0" borderId="0" applyFont="0" applyFill="0" applyBorder="0" applyAlignment="0" applyProtection="0"/>
    <xf numFmtId="0" fontId="10" fillId="0" borderId="0"/>
    <xf numFmtId="173" fontId="13" fillId="0" borderId="0" applyBorder="0" applyProtection="0"/>
    <xf numFmtId="0" fontId="17" fillId="0" borderId="0"/>
    <xf numFmtId="175" fontId="13" fillId="0" borderId="0" applyBorder="0" applyProtection="0"/>
    <xf numFmtId="173" fontId="18" fillId="0" borderId="0" applyBorder="0" applyProtection="0"/>
    <xf numFmtId="0" fontId="19" fillId="0" borderId="0" applyNumberFormat="0" applyBorder="0" applyProtection="0">
      <alignment horizontal="center"/>
    </xf>
    <xf numFmtId="0" fontId="19" fillId="0" borderId="0" applyNumberFormat="0" applyBorder="0" applyProtection="0">
      <alignment horizontal="center" textRotation="90"/>
    </xf>
    <xf numFmtId="0" fontId="20" fillId="0" borderId="0" applyNumberFormat="0" applyBorder="0" applyProtection="0"/>
    <xf numFmtId="176" fontId="20" fillId="0" borderId="0" applyBorder="0" applyProtection="0"/>
    <xf numFmtId="0" fontId="21" fillId="0" borderId="0"/>
    <xf numFmtId="177" fontId="13" fillId="0" borderId="0"/>
    <xf numFmtId="0" fontId="18" fillId="0" borderId="0"/>
    <xf numFmtId="0" fontId="22" fillId="0" borderId="0">
      <alignment horizontal="center"/>
    </xf>
    <xf numFmtId="0" fontId="19" fillId="0" borderId="0">
      <alignment horizontal="center"/>
    </xf>
    <xf numFmtId="0" fontId="22" fillId="0" borderId="0">
      <alignment horizontal="center" textRotation="90"/>
    </xf>
    <xf numFmtId="0" fontId="19" fillId="0" borderId="0">
      <alignment horizontal="center" textRotation="90"/>
    </xf>
    <xf numFmtId="0" fontId="23" fillId="0" borderId="0"/>
    <xf numFmtId="0" fontId="20" fillId="0" borderId="0"/>
    <xf numFmtId="176" fontId="23" fillId="0" borderId="0"/>
    <xf numFmtId="176" fontId="20" fillId="0" borderId="0"/>
    <xf numFmtId="174" fontId="17" fillId="0" borderId="0" applyFont="0" applyFill="0" applyBorder="0" applyAlignment="0" applyProtection="0"/>
    <xf numFmtId="0" fontId="24" fillId="0" borderId="0" applyBorder="0" applyProtection="0"/>
  </cellStyleXfs>
  <cellXfs count="281">
    <xf numFmtId="0" fontId="0" fillId="0" borderId="0" xfId="0"/>
    <xf numFmtId="0" fontId="4" fillId="0" borderId="1" xfId="0" applyFont="1" applyBorder="1" applyAlignment="1">
      <alignmen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wrapText="1"/>
    </xf>
    <xf numFmtId="0" fontId="4" fillId="0" borderId="0" xfId="0" applyFont="1" applyAlignment="1">
      <alignment wrapText="1"/>
    </xf>
    <xf numFmtId="0" fontId="4" fillId="0" borderId="1" xfId="0" applyFont="1" applyBorder="1" applyAlignment="1">
      <alignment horizontal="center" vertical="center"/>
    </xf>
    <xf numFmtId="44" fontId="4" fillId="0" borderId="1" xfId="0" applyNumberFormat="1" applyFont="1" applyBorder="1" applyAlignment="1">
      <alignment horizontal="center" vertical="center" wrapText="1"/>
    </xf>
    <xf numFmtId="44" fontId="4" fillId="0" borderId="6"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3" fontId="6" fillId="0" borderId="1" xfId="0" applyNumberFormat="1" applyFont="1" applyBorder="1" applyAlignment="1">
      <alignment horizontal="center" vertical="center" wrapText="1"/>
    </xf>
    <xf numFmtId="44" fontId="6"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9" fontId="6" fillId="0" borderId="1" xfId="2" applyFont="1" applyFill="1" applyBorder="1" applyAlignment="1">
      <alignment horizontal="center" vertical="center" wrapText="1"/>
    </xf>
    <xf numFmtId="44" fontId="6" fillId="0" borderId="6" xfId="0" applyNumberFormat="1" applyFont="1" applyBorder="1" applyAlignment="1">
      <alignment horizontal="center" vertical="center" wrapText="1"/>
    </xf>
    <xf numFmtId="0" fontId="5"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44" fontId="6" fillId="0" borderId="8" xfId="0" applyNumberFormat="1" applyFont="1" applyBorder="1" applyAlignment="1">
      <alignment horizontal="center" vertical="center" wrapText="1"/>
    </xf>
    <xf numFmtId="9" fontId="6" fillId="0" borderId="2" xfId="2"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44" fontId="8" fillId="0" borderId="1" xfId="0" applyNumberFormat="1" applyFont="1" applyBorder="1" applyAlignment="1">
      <alignment horizontal="center" vertical="center" wrapText="1"/>
    </xf>
    <xf numFmtId="0" fontId="5" fillId="2" borderId="1" xfId="3" applyFont="1" applyFill="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vertical="center" wrapText="1"/>
    </xf>
    <xf numFmtId="44" fontId="6" fillId="0" borderId="0" xfId="0" applyNumberFormat="1" applyFont="1" applyAlignment="1">
      <alignment horizontal="center" vertical="center" wrapText="1"/>
    </xf>
    <xf numFmtId="0" fontId="6" fillId="0" borderId="1" xfId="0" applyFont="1" applyBorder="1" applyAlignment="1">
      <alignment horizontal="justify" vertical="center" wrapText="1"/>
    </xf>
    <xf numFmtId="9" fontId="6" fillId="0" borderId="1" xfId="0" applyNumberFormat="1" applyFont="1" applyBorder="1" applyAlignment="1">
      <alignment horizontal="center" vertical="center" wrapText="1"/>
    </xf>
    <xf numFmtId="44" fontId="6" fillId="0" borderId="1" xfId="0" applyNumberFormat="1" applyFont="1" applyBorder="1" applyAlignment="1">
      <alignment vertical="center" wrapText="1"/>
    </xf>
    <xf numFmtId="0" fontId="6" fillId="0" borderId="7"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44" fontId="6" fillId="0" borderId="1" xfId="0" applyNumberFormat="1" applyFont="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justify" vertical="center" wrapText="1"/>
    </xf>
    <xf numFmtId="0" fontId="8" fillId="4" borderId="1" xfId="0" applyFont="1" applyFill="1" applyBorder="1" applyAlignment="1">
      <alignment horizontal="center" vertical="center" wrapText="1"/>
    </xf>
    <xf numFmtId="44" fontId="8" fillId="4" borderId="1" xfId="0" applyNumberFormat="1" applyFont="1" applyFill="1" applyBorder="1" applyAlignment="1">
      <alignment horizontal="center" vertical="center" wrapText="1"/>
    </xf>
    <xf numFmtId="0" fontId="5" fillId="2" borderId="0" xfId="0" applyFont="1" applyFill="1"/>
    <xf numFmtId="0" fontId="5" fillId="0" borderId="0" xfId="0" applyFont="1"/>
    <xf numFmtId="44" fontId="5" fillId="0" borderId="0" xfId="0" applyNumberFormat="1" applyFont="1"/>
    <xf numFmtId="0" fontId="5" fillId="0" borderId="0" xfId="0" applyFont="1" applyAlignment="1">
      <alignment vertical="center"/>
    </xf>
    <xf numFmtId="0" fontId="5" fillId="2" borderId="1" xfId="0" applyFont="1" applyFill="1" applyBorder="1"/>
    <xf numFmtId="2" fontId="6" fillId="2" borderId="1" xfId="0" applyNumberFormat="1" applyFont="1" applyFill="1" applyBorder="1" applyAlignment="1">
      <alignment horizontal="center" vertical="center" wrapText="1"/>
    </xf>
    <xf numFmtId="9" fontId="6" fillId="2" borderId="2" xfId="0" applyNumberFormat="1" applyFont="1" applyFill="1" applyBorder="1" applyAlignment="1">
      <alignment horizontal="center" vertical="center" wrapText="1"/>
    </xf>
    <xf numFmtId="44" fontId="6" fillId="2" borderId="2" xfId="0" applyNumberFormat="1" applyFont="1" applyFill="1" applyBorder="1" applyAlignment="1">
      <alignment horizontal="center" vertical="center" wrapText="1"/>
    </xf>
    <xf numFmtId="0" fontId="6" fillId="0" borderId="0" xfId="0" applyFont="1" applyAlignment="1">
      <alignment horizontal="justify" vertical="center" wrapText="1"/>
    </xf>
    <xf numFmtId="4" fontId="6" fillId="0" borderId="1" xfId="0" applyNumberFormat="1" applyFont="1" applyBorder="1" applyAlignment="1">
      <alignment horizontal="center" vertical="center" wrapText="1"/>
    </xf>
    <xf numFmtId="8" fontId="6" fillId="0" borderId="1" xfId="0" applyNumberFormat="1" applyFont="1" applyBorder="1" applyAlignment="1">
      <alignment horizontal="center" vertical="center"/>
    </xf>
    <xf numFmtId="0" fontId="6" fillId="4" borderId="0" xfId="0" applyFont="1" applyFill="1" applyAlignment="1">
      <alignment horizontal="center" vertical="center" wrapText="1"/>
    </xf>
    <xf numFmtId="0" fontId="6" fillId="4" borderId="0" xfId="0" applyFont="1" applyFill="1" applyAlignment="1">
      <alignment horizontal="justify" vertical="center" wrapText="1"/>
    </xf>
    <xf numFmtId="4" fontId="8" fillId="4" borderId="1" xfId="0" applyNumberFormat="1" applyFont="1" applyFill="1" applyBorder="1" applyAlignment="1">
      <alignment horizontal="center" vertical="center" wrapText="1"/>
    </xf>
    <xf numFmtId="0" fontId="6" fillId="0" borderId="1" xfId="0" applyFont="1" applyBorder="1" applyAlignment="1">
      <alignment wrapText="1"/>
    </xf>
    <xf numFmtId="2" fontId="6" fillId="0" borderId="1" xfId="0" applyNumberFormat="1" applyFont="1" applyBorder="1" applyAlignment="1">
      <alignment horizontal="center" vertical="center"/>
    </xf>
    <xf numFmtId="44" fontId="6" fillId="0" borderId="1" xfId="5" applyFont="1" applyFill="1" applyBorder="1" applyAlignment="1">
      <alignment horizontal="center" vertical="center" wrapText="1"/>
    </xf>
    <xf numFmtId="44" fontId="8" fillId="0" borderId="1" xfId="5" applyFont="1" applyBorder="1" applyAlignment="1">
      <alignment horizontal="center" vertical="center" wrapText="1"/>
    </xf>
    <xf numFmtId="0" fontId="6" fillId="0" borderId="6" xfId="0" applyFont="1" applyBorder="1" applyAlignment="1">
      <alignment horizontal="center" vertical="center" wrapText="1"/>
    </xf>
    <xf numFmtId="0" fontId="14" fillId="0" borderId="9" xfId="1" applyFont="1" applyBorder="1" applyAlignment="1" applyProtection="1">
      <alignment vertical="center" wrapText="1"/>
    </xf>
    <xf numFmtId="0" fontId="14" fillId="0" borderId="9" xfId="1" applyFont="1" applyBorder="1" applyAlignment="1" applyProtection="1">
      <alignment horizontal="center" vertical="center" wrapText="1"/>
    </xf>
    <xf numFmtId="0" fontId="15" fillId="0" borderId="9" xfId="1" applyFont="1" applyBorder="1" applyAlignment="1" applyProtection="1">
      <alignment vertical="center" wrapText="1"/>
    </xf>
    <xf numFmtId="0" fontId="15" fillId="0" borderId="9" xfId="1" applyFont="1" applyBorder="1" applyAlignment="1" applyProtection="1">
      <alignment horizontal="center" vertical="center" wrapText="1"/>
    </xf>
    <xf numFmtId="165" fontId="15" fillId="0" borderId="9" xfId="1" applyNumberFormat="1" applyFont="1" applyBorder="1" applyAlignment="1" applyProtection="1">
      <alignment horizontal="center" vertical="center" wrapText="1"/>
    </xf>
    <xf numFmtId="164" fontId="15" fillId="0" borderId="9" xfId="1" applyNumberFormat="1" applyFont="1" applyBorder="1" applyAlignment="1" applyProtection="1">
      <alignment horizontal="center" vertical="center" wrapText="1"/>
    </xf>
    <xf numFmtId="164" fontId="15" fillId="0" borderId="10" xfId="1" applyNumberFormat="1" applyFont="1" applyBorder="1" applyAlignment="1" applyProtection="1">
      <alignment horizontal="center" vertical="center" wrapText="1"/>
    </xf>
    <xf numFmtId="166" fontId="15" fillId="0" borderId="9" xfId="1" applyNumberFormat="1" applyFont="1" applyBorder="1" applyAlignment="1" applyProtection="1">
      <alignment horizontal="center" vertical="center" wrapText="1"/>
    </xf>
    <xf numFmtId="0" fontId="5" fillId="0" borderId="11" xfId="0" applyFont="1" applyBorder="1"/>
    <xf numFmtId="0" fontId="5" fillId="0" borderId="12" xfId="0" applyFont="1" applyBorder="1"/>
    <xf numFmtId="164" fontId="14" fillId="0" borderId="13" xfId="4" applyNumberFormat="1" applyFont="1" applyBorder="1" applyAlignment="1" applyProtection="1">
      <alignment vertical="center" wrapText="1"/>
    </xf>
    <xf numFmtId="164" fontId="14" fillId="0" borderId="9" xfId="4" applyNumberFormat="1" applyFont="1" applyBorder="1" applyAlignment="1" applyProtection="1">
      <alignment vertical="center" wrapText="1"/>
    </xf>
    <xf numFmtId="0" fontId="6" fillId="0" borderId="0" xfId="1" applyFont="1" applyBorder="1" applyAlignment="1">
      <alignment horizontal="center" vertical="center" wrapText="1"/>
    </xf>
    <xf numFmtId="0" fontId="6" fillId="0" borderId="0" xfId="1" applyFont="1" applyBorder="1" applyAlignment="1">
      <alignment horizontal="left" vertical="center" wrapText="1"/>
    </xf>
    <xf numFmtId="167" fontId="6" fillId="0" borderId="0" xfId="1" applyNumberFormat="1" applyFont="1" applyBorder="1" applyAlignment="1">
      <alignment horizontal="right" vertical="center" wrapText="1"/>
    </xf>
    <xf numFmtId="44" fontId="8" fillId="0" borderId="19" xfId="1" applyNumberFormat="1" applyFont="1" applyBorder="1" applyAlignment="1">
      <alignment horizontal="center" vertical="center" wrapText="1"/>
    </xf>
    <xf numFmtId="44" fontId="8" fillId="0" borderId="1" xfId="1" applyNumberFormat="1" applyFont="1" applyBorder="1" applyAlignment="1">
      <alignment horizontal="center" vertical="center" wrapText="1"/>
    </xf>
    <xf numFmtId="0" fontId="8" fillId="0" borderId="1" xfId="0" applyFont="1" applyBorder="1" applyAlignment="1">
      <alignment horizontal="center" vertical="center"/>
    </xf>
    <xf numFmtId="0" fontId="8" fillId="0" borderId="6" xfId="0" applyFont="1" applyBorder="1" applyAlignment="1">
      <alignment horizontal="center" vertical="center" wrapText="1"/>
    </xf>
    <xf numFmtId="0" fontId="6" fillId="0" borderId="20" xfId="0" applyFont="1" applyBorder="1" applyAlignment="1">
      <alignment horizontal="center" vertical="center" wrapText="1"/>
    </xf>
    <xf numFmtId="169" fontId="6" fillId="2" borderId="1" xfId="0" applyNumberFormat="1" applyFont="1" applyFill="1" applyBorder="1" applyAlignment="1">
      <alignment horizontal="center" vertical="center"/>
    </xf>
    <xf numFmtId="44" fontId="15" fillId="0" borderId="10" xfId="5" applyFont="1" applyBorder="1" applyAlignment="1" applyProtection="1">
      <alignment horizontal="center" vertical="center" wrapText="1"/>
    </xf>
    <xf numFmtId="9" fontId="6" fillId="0" borderId="2" xfId="0" applyNumberFormat="1" applyFont="1" applyBorder="1" applyAlignment="1">
      <alignment horizontal="center" vertical="center" wrapText="1"/>
    </xf>
    <xf numFmtId="44" fontId="15" fillId="0" borderId="9" xfId="5" applyFont="1" applyBorder="1" applyAlignment="1">
      <alignment horizontal="center" vertical="center" wrapText="1"/>
    </xf>
    <xf numFmtId="0" fontId="6" fillId="2" borderId="20" xfId="0" applyFont="1" applyFill="1" applyBorder="1" applyAlignment="1">
      <alignment horizontal="center" vertical="center" wrapText="1"/>
    </xf>
    <xf numFmtId="0" fontId="6" fillId="2" borderId="1" xfId="0" applyFont="1" applyFill="1" applyBorder="1" applyAlignment="1">
      <alignment horizontal="center" vertical="center"/>
    </xf>
    <xf numFmtId="169" fontId="6" fillId="0" borderId="1" xfId="0" applyNumberFormat="1" applyFont="1" applyBorder="1" applyAlignment="1">
      <alignment horizontal="center" vertical="center"/>
    </xf>
    <xf numFmtId="44" fontId="15" fillId="0" borderId="10" xfId="5" applyFont="1" applyFill="1" applyBorder="1" applyAlignment="1" applyProtection="1">
      <alignment horizontal="center" vertical="center" wrapText="1"/>
    </xf>
    <xf numFmtId="44" fontId="15" fillId="0" borderId="9" xfId="5" applyFont="1" applyFill="1" applyBorder="1" applyAlignment="1">
      <alignment horizontal="center" vertical="center" wrapText="1"/>
    </xf>
    <xf numFmtId="44" fontId="6" fillId="2" borderId="10" xfId="5" applyFont="1" applyFill="1" applyBorder="1" applyAlignment="1" applyProtection="1">
      <alignment horizontal="center" vertical="center" wrapText="1"/>
    </xf>
    <xf numFmtId="44" fontId="6" fillId="2" borderId="9" xfId="5" applyFont="1" applyFill="1" applyBorder="1" applyAlignment="1">
      <alignment horizontal="center" vertical="center" wrapText="1"/>
    </xf>
    <xf numFmtId="44" fontId="6" fillId="2" borderId="1" xfId="5" applyFont="1" applyFill="1" applyBorder="1" applyAlignment="1">
      <alignment horizontal="center" vertical="center" wrapText="1"/>
    </xf>
    <xf numFmtId="170" fontId="6" fillId="0" borderId="1" xfId="0" applyNumberFormat="1" applyFont="1" applyBorder="1" applyAlignment="1">
      <alignment horizontal="center" vertical="center" wrapText="1"/>
    </xf>
    <xf numFmtId="171" fontId="6" fillId="2" borderId="1" xfId="5"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170" fontId="6" fillId="2" borderId="1" xfId="0" applyNumberFormat="1" applyFont="1" applyFill="1" applyBorder="1" applyAlignment="1">
      <alignment horizontal="center" vertical="center" wrapText="1"/>
    </xf>
    <xf numFmtId="170" fontId="6" fillId="2" borderId="1" xfId="5" applyNumberFormat="1" applyFont="1" applyFill="1" applyBorder="1" applyAlignment="1">
      <alignment horizontal="center" vertical="center" wrapText="1"/>
    </xf>
    <xf numFmtId="170" fontId="6" fillId="0" borderId="1" xfId="0" applyNumberFormat="1" applyFont="1" applyBorder="1" applyAlignment="1">
      <alignment horizontal="center" vertical="center"/>
    </xf>
    <xf numFmtId="0" fontId="6" fillId="0" borderId="1" xfId="0" applyFont="1" applyBorder="1"/>
    <xf numFmtId="0" fontId="5" fillId="0" borderId="0" xfId="0" applyFont="1" applyAlignment="1">
      <alignment vertical="center" wrapText="1"/>
    </xf>
    <xf numFmtId="43" fontId="4" fillId="0" borderId="1" xfId="4" applyFont="1" applyBorder="1" applyAlignment="1">
      <alignment horizontal="center" vertical="center" wrapText="1"/>
    </xf>
    <xf numFmtId="0" fontId="14" fillId="5" borderId="9" xfId="6" applyFont="1" applyFill="1" applyBorder="1" applyAlignment="1">
      <alignment vertical="center" wrapText="1"/>
    </xf>
    <xf numFmtId="0" fontId="14" fillId="5" borderId="9" xfId="6" applyFont="1" applyFill="1" applyBorder="1" applyAlignment="1">
      <alignment horizontal="center" vertical="center" wrapText="1"/>
    </xf>
    <xf numFmtId="0" fontId="15" fillId="5" borderId="9" xfId="6" applyFont="1" applyFill="1" applyBorder="1" applyAlignment="1">
      <alignment horizontal="center" vertical="center" wrapText="1"/>
    </xf>
    <xf numFmtId="0" fontId="15" fillId="5" borderId="15" xfId="6" applyFont="1" applyFill="1" applyBorder="1" applyAlignment="1">
      <alignment horizontal="left" vertical="center" wrapText="1"/>
    </xf>
    <xf numFmtId="0" fontId="15" fillId="5" borderId="15" xfId="6" applyFont="1" applyFill="1" applyBorder="1" applyAlignment="1">
      <alignment horizontal="center" vertical="center" wrapText="1"/>
    </xf>
    <xf numFmtId="172" fontId="15" fillId="5" borderId="15" xfId="6" applyNumberFormat="1" applyFont="1" applyFill="1" applyBorder="1" applyAlignment="1">
      <alignment horizontal="center" vertical="center" wrapText="1"/>
    </xf>
    <xf numFmtId="4" fontId="15" fillId="0" borderId="10" xfId="1" applyNumberFormat="1" applyFont="1" applyBorder="1" applyAlignment="1" applyProtection="1">
      <alignment horizontal="center" vertical="center" wrapText="1"/>
    </xf>
    <xf numFmtId="9" fontId="15" fillId="0" borderId="9" xfId="6" applyNumberFormat="1" applyFont="1" applyBorder="1" applyAlignment="1">
      <alignment horizontal="center" vertical="center" wrapText="1"/>
    </xf>
    <xf numFmtId="4" fontId="15" fillId="0" borderId="9" xfId="6" applyNumberFormat="1" applyFont="1" applyBorder="1" applyAlignment="1">
      <alignment horizontal="center" vertical="center" wrapText="1"/>
    </xf>
    <xf numFmtId="4" fontId="15" fillId="0" borderId="9" xfId="1" applyNumberFormat="1" applyFont="1" applyBorder="1" applyAlignment="1" applyProtection="1">
      <alignment horizontal="center" vertical="center" wrapText="1"/>
    </xf>
    <xf numFmtId="0" fontId="15" fillId="0" borderId="0" xfId="6" applyFont="1" applyAlignment="1">
      <alignment wrapText="1"/>
    </xf>
    <xf numFmtId="0" fontId="15" fillId="0" borderId="0" xfId="6" applyFont="1"/>
    <xf numFmtId="0" fontId="15" fillId="5" borderId="10" xfId="6" applyFont="1" applyFill="1" applyBorder="1" applyAlignment="1">
      <alignment horizontal="center" vertical="center" wrapText="1"/>
    </xf>
    <xf numFmtId="9" fontId="15" fillId="0" borderId="10" xfId="6" applyNumberFormat="1" applyFont="1" applyBorder="1" applyAlignment="1">
      <alignment horizontal="center" vertical="center" wrapText="1"/>
    </xf>
    <xf numFmtId="6" fontId="6" fillId="0" borderId="1" xfId="0" applyNumberFormat="1" applyFont="1" applyBorder="1" applyAlignment="1">
      <alignment horizontal="center" vertical="center" wrapText="1"/>
    </xf>
    <xf numFmtId="0" fontId="6" fillId="0" borderId="1" xfId="0" applyFont="1" applyBorder="1" applyAlignment="1">
      <alignment vertical="center"/>
    </xf>
    <xf numFmtId="169" fontId="14" fillId="0" borderId="21" xfId="30" applyNumberFormat="1" applyFont="1" applyFill="1" applyBorder="1" applyAlignment="1">
      <alignment horizontal="center" vertical="center" wrapText="1"/>
    </xf>
    <xf numFmtId="169" fontId="14" fillId="0" borderId="22" xfId="30" applyNumberFormat="1" applyFont="1" applyFill="1" applyBorder="1" applyAlignment="1">
      <alignment horizontal="center" vertical="center" wrapText="1"/>
    </xf>
    <xf numFmtId="173" fontId="15" fillId="2" borderId="1" xfId="11" applyFont="1" applyFill="1" applyBorder="1" applyAlignment="1">
      <alignment vertical="center" wrapText="1"/>
    </xf>
    <xf numFmtId="169" fontId="6" fillId="2" borderId="1" xfId="11" applyNumberFormat="1" applyFont="1" applyFill="1" applyBorder="1" applyAlignment="1">
      <alignment horizontal="center" vertical="center" wrapText="1"/>
    </xf>
    <xf numFmtId="0" fontId="8" fillId="0" borderId="0" xfId="0" applyFont="1" applyAlignment="1">
      <alignment horizontal="center" vertical="center" wrapText="1"/>
    </xf>
    <xf numFmtId="44" fontId="8" fillId="0" borderId="0" xfId="5" applyFont="1" applyBorder="1" applyAlignment="1">
      <alignment horizontal="center" vertical="center" wrapText="1"/>
    </xf>
    <xf numFmtId="173" fontId="14" fillId="0" borderId="2" xfId="11" applyFont="1" applyBorder="1" applyAlignment="1">
      <alignment vertical="center" wrapText="1"/>
    </xf>
    <xf numFmtId="173" fontId="14" fillId="0" borderId="17" xfId="11" applyFont="1" applyBorder="1" applyAlignment="1">
      <alignment vertical="center" wrapText="1"/>
    </xf>
    <xf numFmtId="173" fontId="14" fillId="0" borderId="10" xfId="11" applyFont="1" applyBorder="1" applyAlignment="1">
      <alignment vertical="center" wrapText="1"/>
    </xf>
    <xf numFmtId="173" fontId="14" fillId="0" borderId="10" xfId="11" applyFont="1" applyBorder="1" applyAlignment="1">
      <alignment horizontal="center" vertical="center" wrapText="1"/>
    </xf>
    <xf numFmtId="1" fontId="14" fillId="0" borderId="10" xfId="11" applyNumberFormat="1" applyFont="1" applyBorder="1" applyAlignment="1">
      <alignment horizontal="center" vertical="center" wrapText="1"/>
    </xf>
    <xf numFmtId="173" fontId="6" fillId="2" borderId="1" xfId="11" applyFont="1" applyFill="1" applyBorder="1" applyAlignment="1">
      <alignment vertical="center" wrapText="1"/>
    </xf>
    <xf numFmtId="173" fontId="6" fillId="2" borderId="1" xfId="11" applyFont="1" applyFill="1" applyBorder="1" applyAlignment="1">
      <alignment horizontal="center" vertical="center" wrapText="1"/>
    </xf>
    <xf numFmtId="0" fontId="15" fillId="0" borderId="9" xfId="6" applyFont="1" applyBorder="1" applyAlignment="1">
      <alignment wrapText="1"/>
    </xf>
    <xf numFmtId="2" fontId="14" fillId="0" borderId="0" xfId="6" applyNumberFormat="1" applyFont="1" applyAlignment="1">
      <alignment horizontal="center" vertical="center" wrapText="1"/>
    </xf>
    <xf numFmtId="168" fontId="15" fillId="0" borderId="10" xfId="11" applyNumberFormat="1" applyFont="1" applyBorder="1" applyAlignment="1" applyProtection="1">
      <alignment horizontal="center" vertical="center" wrapText="1"/>
    </xf>
    <xf numFmtId="2" fontId="15" fillId="0" borderId="9" xfId="6" applyNumberFormat="1" applyFont="1" applyBorder="1" applyAlignment="1">
      <alignment horizontal="center" vertical="center" wrapText="1"/>
    </xf>
    <xf numFmtId="2" fontId="14" fillId="0" borderId="1" xfId="6" applyNumberFormat="1" applyFont="1" applyBorder="1" applyAlignment="1">
      <alignment horizontal="center" vertical="center" wrapText="1"/>
    </xf>
    <xf numFmtId="0" fontId="15" fillId="5" borderId="9" xfId="6" applyFont="1" applyFill="1" applyBorder="1" applyAlignment="1">
      <alignment vertical="center" wrapText="1"/>
    </xf>
    <xf numFmtId="0" fontId="15" fillId="0" borderId="1" xfId="6" applyFont="1" applyBorder="1"/>
    <xf numFmtId="0" fontId="6" fillId="2" borderId="1" xfId="0" applyFont="1" applyFill="1" applyBorder="1" applyAlignment="1">
      <alignment vertical="center" wrapText="1"/>
    </xf>
    <xf numFmtId="170" fontId="6" fillId="2" borderId="1" xfId="0" applyNumberFormat="1" applyFont="1" applyFill="1" applyBorder="1" applyAlignment="1">
      <alignment horizontal="center" vertical="center"/>
    </xf>
    <xf numFmtId="0" fontId="6" fillId="2" borderId="1" xfId="0" applyFont="1" applyFill="1" applyBorder="1" applyAlignment="1">
      <alignment horizontal="left" vertical="center" wrapText="1"/>
    </xf>
    <xf numFmtId="0" fontId="6" fillId="2" borderId="1" xfId="0" applyFont="1" applyFill="1" applyBorder="1" applyAlignment="1">
      <alignment wrapText="1"/>
    </xf>
    <xf numFmtId="0" fontId="6" fillId="2" borderId="1" xfId="0" applyFont="1" applyFill="1" applyBorder="1" applyAlignment="1">
      <alignment horizontal="center"/>
    </xf>
    <xf numFmtId="170" fontId="6" fillId="2" borderId="1" xfId="0" applyNumberFormat="1" applyFont="1" applyFill="1" applyBorder="1" applyAlignment="1">
      <alignment horizontal="center"/>
    </xf>
    <xf numFmtId="0" fontId="6" fillId="2" borderId="1" xfId="0" applyFont="1" applyFill="1" applyBorder="1" applyAlignment="1">
      <alignment horizontal="center" wrapText="1"/>
    </xf>
    <xf numFmtId="170" fontId="8" fillId="0" borderId="1" xfId="0" applyNumberFormat="1" applyFont="1" applyBorder="1" applyAlignment="1">
      <alignment horizontal="center" vertical="center" wrapText="1"/>
    </xf>
    <xf numFmtId="169" fontId="15" fillId="5" borderId="15" xfId="6" applyNumberFormat="1" applyFont="1" applyFill="1" applyBorder="1" applyAlignment="1">
      <alignment horizontal="center" vertical="center" wrapText="1"/>
    </xf>
    <xf numFmtId="169" fontId="6" fillId="5" borderId="10" xfId="11" applyNumberFormat="1" applyFont="1" applyFill="1" applyBorder="1" applyAlignment="1">
      <alignment horizontal="center" vertical="center" wrapText="1"/>
    </xf>
    <xf numFmtId="169" fontId="6" fillId="5" borderId="10" xfId="4" applyNumberFormat="1" applyFont="1" applyFill="1" applyBorder="1" applyAlignment="1">
      <alignment horizontal="center" vertical="center" wrapText="1"/>
    </xf>
    <xf numFmtId="0" fontId="15" fillId="5" borderId="1" xfId="6" applyFont="1" applyFill="1" applyBorder="1" applyAlignment="1">
      <alignment horizontal="center" vertical="center" wrapText="1"/>
    </xf>
    <xf numFmtId="0" fontId="15" fillId="5" borderId="13" xfId="6" applyFont="1" applyFill="1" applyBorder="1" applyAlignment="1">
      <alignment horizontal="center" vertical="center" wrapText="1"/>
    </xf>
    <xf numFmtId="0" fontId="15" fillId="5" borderId="25" xfId="6" applyFont="1" applyFill="1" applyBorder="1" applyAlignment="1">
      <alignment horizontal="center" vertical="center" wrapText="1"/>
    </xf>
    <xf numFmtId="169" fontId="6" fillId="5" borderId="1" xfId="4" applyNumberFormat="1" applyFont="1" applyFill="1" applyBorder="1" applyAlignment="1">
      <alignment horizontal="center" vertical="center" wrapText="1"/>
    </xf>
    <xf numFmtId="169" fontId="6" fillId="5" borderId="12" xfId="4" applyNumberFormat="1" applyFont="1" applyFill="1" applyBorder="1" applyAlignment="1">
      <alignment horizontal="center" vertical="center" wrapText="1"/>
    </xf>
    <xf numFmtId="0" fontId="15" fillId="0" borderId="1" xfId="6" applyFont="1" applyBorder="1" applyAlignment="1">
      <alignment wrapText="1"/>
    </xf>
    <xf numFmtId="169" fontId="14" fillId="0" borderId="9" xfId="4" applyNumberFormat="1" applyFont="1" applyFill="1" applyBorder="1" applyAlignment="1">
      <alignment horizontal="center" vertical="center" wrapText="1"/>
    </xf>
    <xf numFmtId="4" fontId="6" fillId="5" borderId="10" xfId="4" applyNumberFormat="1" applyFont="1" applyFill="1" applyBorder="1" applyAlignment="1">
      <alignment horizontal="center" vertical="center" wrapText="1"/>
    </xf>
    <xf numFmtId="168" fontId="6" fillId="0" borderId="10" xfId="1" applyNumberFormat="1" applyFont="1" applyBorder="1" applyAlignment="1" applyProtection="1">
      <alignment horizontal="center" vertical="center" wrapText="1"/>
    </xf>
    <xf numFmtId="166" fontId="6" fillId="0" borderId="10" xfId="1" applyNumberFormat="1" applyFont="1" applyBorder="1" applyAlignment="1" applyProtection="1">
      <alignment horizontal="center" vertical="center" wrapText="1"/>
    </xf>
    <xf numFmtId="0" fontId="6" fillId="0" borderId="9" xfId="1" applyFont="1" applyBorder="1" applyAlignment="1" applyProtection="1">
      <alignment horizontal="center" vertical="center" wrapText="1"/>
    </xf>
    <xf numFmtId="0" fontId="14" fillId="5" borderId="1" xfId="6" applyFont="1" applyFill="1" applyBorder="1" applyAlignment="1">
      <alignment vertical="center" wrapText="1"/>
    </xf>
    <xf numFmtId="0" fontId="14" fillId="5" borderId="1" xfId="6" applyFont="1" applyFill="1" applyBorder="1" applyAlignment="1">
      <alignment horizontal="center" vertical="center" wrapText="1"/>
    </xf>
    <xf numFmtId="0" fontId="15" fillId="5" borderId="1" xfId="6" applyFont="1" applyFill="1" applyBorder="1" applyAlignment="1">
      <alignment horizontal="left" vertical="top" wrapText="1"/>
    </xf>
    <xf numFmtId="2" fontId="15" fillId="5" borderId="1" xfId="6" applyNumberFormat="1" applyFont="1" applyFill="1" applyBorder="1" applyAlignment="1">
      <alignment horizontal="center" vertical="center" wrapText="1"/>
    </xf>
    <xf numFmtId="9" fontId="15" fillId="5" borderId="1" xfId="6" applyNumberFormat="1" applyFont="1" applyFill="1" applyBorder="1" applyAlignment="1">
      <alignment horizontal="center" vertical="center" wrapText="1"/>
    </xf>
    <xf numFmtId="2" fontId="6" fillId="5" borderId="1" xfId="11" applyNumberFormat="1" applyFont="1" applyFill="1" applyBorder="1" applyAlignment="1">
      <alignment horizontal="center" vertical="center" wrapText="1"/>
    </xf>
    <xf numFmtId="9" fontId="15" fillId="0" borderId="1" xfId="6" applyNumberFormat="1" applyFont="1" applyBorder="1" applyAlignment="1">
      <alignment horizontal="center" vertical="center" wrapText="1"/>
    </xf>
    <xf numFmtId="2" fontId="6" fillId="5" borderId="1" xfId="4" applyNumberFormat="1" applyFont="1" applyFill="1" applyBorder="1" applyAlignment="1">
      <alignment horizontal="center" vertical="center" wrapText="1"/>
    </xf>
    <xf numFmtId="0" fontId="15" fillId="5" borderId="1" xfId="6" applyFont="1" applyFill="1" applyBorder="1" applyAlignment="1">
      <alignment vertical="center" wrapText="1"/>
    </xf>
    <xf numFmtId="2" fontId="14" fillId="0" borderId="21" xfId="4" applyNumberFormat="1"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44" fontId="6" fillId="2" borderId="1" xfId="0" applyNumberFormat="1" applyFont="1" applyFill="1" applyBorder="1" applyAlignment="1">
      <alignment vertical="center" wrapText="1"/>
    </xf>
    <xf numFmtId="4"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8" fontId="6" fillId="2" borderId="1" xfId="0" applyNumberFormat="1" applyFont="1" applyFill="1" applyBorder="1" applyAlignment="1">
      <alignment horizontal="center" wrapText="1"/>
    </xf>
    <xf numFmtId="0" fontId="16" fillId="2" borderId="1" xfId="0" applyFont="1" applyFill="1" applyBorder="1" applyAlignment="1">
      <alignment horizontal="justify" vertical="center"/>
    </xf>
    <xf numFmtId="0" fontId="6" fillId="2" borderId="1" xfId="0" applyFont="1" applyFill="1" applyBorder="1" applyAlignment="1">
      <alignment horizontal="justify" vertical="center" wrapText="1"/>
    </xf>
    <xf numFmtId="8"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justify" vertical="center" wrapText="1"/>
    </xf>
    <xf numFmtId="0" fontId="8" fillId="2" borderId="3" xfId="0" applyFont="1" applyFill="1" applyBorder="1" applyAlignment="1">
      <alignment horizontal="center" vertical="center" wrapText="1"/>
    </xf>
    <xf numFmtId="44" fontId="8" fillId="2" borderId="3" xfId="0" applyNumberFormat="1" applyFont="1" applyFill="1" applyBorder="1" applyAlignment="1">
      <alignment horizontal="center" vertical="center" wrapText="1"/>
    </xf>
    <xf numFmtId="4" fontId="8" fillId="2" borderId="4"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8" fontId="6" fillId="0" borderId="1" xfId="0" applyNumberFormat="1" applyFont="1" applyBorder="1" applyAlignment="1">
      <alignment horizontal="center" vertical="center" wrapText="1"/>
    </xf>
    <xf numFmtId="0" fontId="6" fillId="0" borderId="21" xfId="1" applyFont="1" applyBorder="1" applyAlignment="1">
      <alignment vertical="center" wrapText="1"/>
    </xf>
    <xf numFmtId="0" fontId="6" fillId="0" borderId="21" xfId="1" applyFont="1" applyBorder="1" applyAlignment="1">
      <alignment horizontal="center" vertical="center" wrapText="1"/>
    </xf>
    <xf numFmtId="165" fontId="6" fillId="0" borderId="21" xfId="1" applyNumberFormat="1" applyFont="1" applyBorder="1" applyAlignment="1">
      <alignment horizontal="center" vertical="center" wrapText="1"/>
    </xf>
    <xf numFmtId="169" fontId="6" fillId="0" borderId="21" xfId="1" applyNumberFormat="1" applyFont="1" applyBorder="1" applyAlignment="1">
      <alignment horizontal="center" vertical="center" wrapText="1"/>
    </xf>
    <xf numFmtId="166" fontId="6" fillId="0" borderId="21" xfId="1" applyNumberFormat="1" applyFont="1" applyBorder="1" applyAlignment="1">
      <alignment horizontal="center" vertical="center" wrapText="1"/>
    </xf>
    <xf numFmtId="9" fontId="6" fillId="2" borderId="1" xfId="2" applyFont="1" applyFill="1" applyBorder="1" applyAlignment="1">
      <alignment horizontal="center" vertical="center" wrapText="1"/>
    </xf>
    <xf numFmtId="169" fontId="6" fillId="2" borderId="1" xfId="30" applyNumberFormat="1" applyFont="1" applyFill="1" applyBorder="1" applyAlignment="1">
      <alignment horizontal="center" vertical="center" wrapText="1"/>
    </xf>
    <xf numFmtId="0" fontId="5" fillId="0" borderId="1" xfId="0" applyFont="1" applyBorder="1" applyAlignment="1">
      <alignment horizontal="left" vertical="center" wrapText="1" indent="5"/>
    </xf>
    <xf numFmtId="173" fontId="6" fillId="0" borderId="2" xfId="11" applyFont="1" applyBorder="1" applyAlignment="1">
      <alignment horizontal="center" vertical="center" wrapText="1"/>
    </xf>
    <xf numFmtId="166" fontId="6" fillId="0" borderId="9" xfId="11" applyNumberFormat="1" applyFont="1" applyBorder="1" applyAlignment="1">
      <alignment horizontal="center" vertical="center" wrapText="1"/>
    </xf>
    <xf numFmtId="173" fontId="6" fillId="0" borderId="10" xfId="11" applyFont="1" applyBorder="1" applyAlignment="1">
      <alignment vertical="center" wrapText="1"/>
    </xf>
    <xf numFmtId="173" fontId="6" fillId="0" borderId="1" xfId="11" applyFont="1" applyBorder="1" applyAlignment="1">
      <alignment horizontal="center" vertical="center" wrapText="1"/>
    </xf>
    <xf numFmtId="0" fontId="5" fillId="0" borderId="1" xfId="0" applyFont="1" applyBorder="1" applyAlignment="1">
      <alignment horizontal="left" vertical="top" wrapText="1"/>
    </xf>
    <xf numFmtId="4" fontId="5" fillId="0" borderId="1" xfId="0" applyNumberFormat="1" applyFont="1" applyBorder="1" applyAlignment="1">
      <alignment horizontal="center" vertical="center" wrapText="1"/>
    </xf>
    <xf numFmtId="173" fontId="15" fillId="5" borderId="9" xfId="11" applyFont="1" applyFill="1" applyBorder="1" applyAlignment="1">
      <alignment vertical="center" wrapText="1"/>
    </xf>
    <xf numFmtId="173" fontId="6" fillId="2" borderId="2" xfId="11" applyFont="1" applyFill="1" applyBorder="1" applyAlignment="1">
      <alignment horizontal="center" vertical="center" wrapText="1"/>
    </xf>
    <xf numFmtId="0" fontId="5" fillId="2" borderId="1" xfId="0" applyFont="1" applyFill="1" applyBorder="1" applyAlignment="1">
      <alignment horizontal="left" vertical="top" wrapText="1"/>
    </xf>
    <xf numFmtId="4" fontId="5" fillId="2" borderId="1" xfId="0" applyNumberFormat="1" applyFont="1" applyFill="1" applyBorder="1" applyAlignment="1">
      <alignment horizontal="center" vertical="center" wrapText="1"/>
    </xf>
    <xf numFmtId="166" fontId="6" fillId="2" borderId="9" xfId="11" applyNumberFormat="1" applyFont="1" applyFill="1" applyBorder="1" applyAlignment="1">
      <alignment horizontal="center" vertical="center" wrapText="1"/>
    </xf>
    <xf numFmtId="4" fontId="6" fillId="8" borderId="10" xfId="4" applyNumberFormat="1" applyFont="1" applyFill="1" applyBorder="1" applyAlignment="1">
      <alignment horizontal="center" vertical="center" wrapText="1"/>
    </xf>
    <xf numFmtId="173" fontId="6" fillId="2" borderId="10" xfId="11" applyFont="1" applyFill="1" applyBorder="1" applyAlignment="1">
      <alignment vertical="center" wrapText="1"/>
    </xf>
    <xf numFmtId="9" fontId="4" fillId="0" borderId="1" xfId="2" applyFont="1" applyBorder="1" applyAlignment="1">
      <alignment horizontal="center" vertical="center"/>
    </xf>
    <xf numFmtId="0" fontId="8" fillId="0" borderId="9" xfId="1" applyFont="1" applyBorder="1" applyAlignment="1">
      <alignment vertical="center" wrapText="1"/>
    </xf>
    <xf numFmtId="0" fontId="8" fillId="0" borderId="9" xfId="1" applyFont="1" applyBorder="1" applyAlignment="1">
      <alignment horizontal="center" vertical="center" wrapText="1"/>
    </xf>
    <xf numFmtId="0" fontId="6" fillId="0" borderId="10" xfId="1" applyFont="1" applyBorder="1" applyAlignment="1">
      <alignment vertical="center" wrapText="1"/>
    </xf>
    <xf numFmtId="0" fontId="6" fillId="0" borderId="14" xfId="1" applyFont="1" applyBorder="1" applyAlignment="1">
      <alignment horizontal="left" vertical="center" wrapText="1"/>
    </xf>
    <xf numFmtId="0" fontId="6" fillId="0" borderId="10" xfId="1" applyFont="1" applyBorder="1" applyAlignment="1">
      <alignment horizontal="center" vertical="center" wrapText="1"/>
    </xf>
    <xf numFmtId="0" fontId="6" fillId="0" borderId="15" xfId="1" applyFont="1" applyBorder="1" applyAlignment="1">
      <alignment horizontal="center" vertical="center" wrapText="1"/>
    </xf>
    <xf numFmtId="167" fontId="6" fillId="0" borderId="15" xfId="1" applyNumberFormat="1" applyFont="1" applyBorder="1" applyAlignment="1">
      <alignment horizontal="right" vertical="center" wrapText="1"/>
    </xf>
    <xf numFmtId="44" fontId="15" fillId="0" borderId="9" xfId="1" applyNumberFormat="1" applyFont="1" applyBorder="1" applyAlignment="1">
      <alignment horizontal="center" vertical="center" wrapText="1"/>
    </xf>
    <xf numFmtId="166" fontId="6" fillId="0" borderId="9" xfId="1" applyNumberFormat="1" applyFont="1" applyBorder="1" applyAlignment="1">
      <alignment horizontal="center" vertical="center" wrapText="1"/>
    </xf>
    <xf numFmtId="44" fontId="15" fillId="0" borderId="16"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2" xfId="1" applyFont="1" applyBorder="1" applyAlignment="1">
      <alignment horizontal="left" vertical="center" wrapText="1"/>
    </xf>
    <xf numFmtId="0" fontId="6" fillId="0" borderId="17" xfId="1" applyFont="1" applyBorder="1" applyAlignment="1">
      <alignment horizontal="center" vertical="center" wrapText="1"/>
    </xf>
    <xf numFmtId="0" fontId="6" fillId="0" borderId="14" xfId="1" applyFont="1" applyBorder="1" applyAlignment="1">
      <alignment horizontal="center" vertical="center" wrapText="1"/>
    </xf>
    <xf numFmtId="167" fontId="6" fillId="0" borderId="14" xfId="1" applyNumberFormat="1" applyFont="1" applyBorder="1" applyAlignment="1">
      <alignment horizontal="right" vertical="center" wrapText="1"/>
    </xf>
    <xf numFmtId="0" fontId="6" fillId="0" borderId="10" xfId="1" applyFont="1" applyBorder="1" applyAlignment="1">
      <alignment horizontal="left" vertical="center" wrapText="1"/>
    </xf>
    <xf numFmtId="0" fontId="6" fillId="0" borderId="18" xfId="1" applyFont="1" applyBorder="1" applyAlignment="1">
      <alignment horizontal="center" vertical="center" wrapText="1"/>
    </xf>
    <xf numFmtId="0" fontId="6" fillId="0" borderId="1" xfId="1" applyFont="1" applyBorder="1" applyAlignment="1">
      <alignment horizontal="left" vertical="center" wrapText="1"/>
    </xf>
    <xf numFmtId="167" fontId="6" fillId="0" borderId="1" xfId="1" applyNumberFormat="1" applyFont="1" applyBorder="1" applyAlignment="1">
      <alignment horizontal="right" vertical="center" wrapText="1"/>
    </xf>
    <xf numFmtId="44" fontId="15" fillId="0" borderId="17" xfId="1" applyNumberFormat="1" applyFont="1" applyBorder="1" applyAlignment="1">
      <alignment horizontal="center" vertical="center" wrapText="1"/>
    </xf>
    <xf numFmtId="166" fontId="6" fillId="0" borderId="10" xfId="1" applyNumberFormat="1" applyFont="1" applyBorder="1" applyAlignment="1">
      <alignment horizontal="center" vertical="center" wrapText="1"/>
    </xf>
    <xf numFmtId="44" fontId="15" fillId="0" borderId="11" xfId="1" applyNumberFormat="1" applyFont="1" applyBorder="1" applyAlignment="1">
      <alignment horizontal="center" vertical="center" wrapText="1"/>
    </xf>
    <xf numFmtId="0" fontId="6" fillId="0" borderId="1" xfId="1" applyFont="1" applyBorder="1" applyAlignment="1">
      <alignment vertical="center" wrapText="1"/>
    </xf>
    <xf numFmtId="173" fontId="14" fillId="0" borderId="1" xfId="11" applyFont="1" applyBorder="1" applyAlignment="1">
      <alignment vertical="center" wrapText="1"/>
    </xf>
    <xf numFmtId="173" fontId="6" fillId="2" borderId="1" xfId="11" applyFont="1" applyFill="1" applyBorder="1" applyAlignment="1">
      <alignment horizontal="left" vertical="center" wrapText="1"/>
    </xf>
    <xf numFmtId="2" fontId="6" fillId="2" borderId="1" xfId="11" applyNumberFormat="1" applyFont="1" applyFill="1" applyBorder="1" applyAlignment="1">
      <alignment horizontal="center" vertical="center" wrapText="1"/>
    </xf>
    <xf numFmtId="173" fontId="14" fillId="5" borderId="1" xfId="11" applyFont="1" applyFill="1" applyBorder="1" applyAlignment="1">
      <alignment vertical="center" wrapText="1"/>
    </xf>
    <xf numFmtId="173" fontId="14" fillId="5" borderId="13" xfId="11" applyFont="1" applyFill="1" applyBorder="1" applyAlignment="1">
      <alignment vertical="center" wrapText="1"/>
    </xf>
    <xf numFmtId="173" fontId="14" fillId="5" borderId="9" xfId="11" applyFont="1" applyFill="1" applyBorder="1" applyAlignment="1">
      <alignment vertical="center" wrapText="1"/>
    </xf>
    <xf numFmtId="173" fontId="14" fillId="5" borderId="9" xfId="11" applyFont="1" applyFill="1" applyBorder="1" applyAlignment="1">
      <alignment horizontal="center" vertical="center" wrapText="1"/>
    </xf>
    <xf numFmtId="0" fontId="5" fillId="0" borderId="0" xfId="0" applyFont="1" applyAlignment="1">
      <alignment wrapText="1"/>
    </xf>
    <xf numFmtId="0" fontId="5" fillId="2" borderId="0" xfId="0" applyFont="1" applyFill="1" applyAlignment="1">
      <alignment wrapText="1"/>
    </xf>
    <xf numFmtId="1" fontId="5" fillId="0" borderId="0" xfId="0" applyNumberFormat="1" applyFont="1" applyAlignment="1">
      <alignment wrapText="1"/>
    </xf>
    <xf numFmtId="0" fontId="6" fillId="0" borderId="0" xfId="0" applyFont="1" applyAlignment="1">
      <alignment wrapText="1"/>
    </xf>
    <xf numFmtId="0" fontId="8" fillId="6" borderId="0" xfId="0" applyFont="1" applyFill="1" applyAlignment="1">
      <alignment wrapText="1"/>
    </xf>
    <xf numFmtId="6" fontId="6" fillId="2" borderId="1" xfId="5" applyNumberFormat="1" applyFont="1" applyFill="1" applyBorder="1" applyAlignment="1">
      <alignment horizontal="center" vertical="center" wrapText="1"/>
    </xf>
    <xf numFmtId="0" fontId="6" fillId="0" borderId="0" xfId="1" applyFont="1" applyBorder="1" applyAlignment="1">
      <alignment vertical="center" wrapText="1"/>
    </xf>
    <xf numFmtId="0" fontId="15" fillId="4" borderId="1" xfId="0" applyFont="1" applyFill="1" applyBorder="1" applyAlignment="1">
      <alignment vertical="center" wrapText="1"/>
    </xf>
    <xf numFmtId="173" fontId="15" fillId="5" borderId="21" xfId="11" applyFont="1" applyFill="1" applyBorder="1" applyAlignment="1">
      <alignment vertical="center" wrapText="1"/>
    </xf>
    <xf numFmtId="0" fontId="15" fillId="4" borderId="23" xfId="0" applyFont="1" applyFill="1" applyBorder="1" applyAlignment="1">
      <alignment vertical="center" wrapText="1"/>
    </xf>
    <xf numFmtId="0" fontId="15" fillId="4" borderId="24" xfId="0" applyFont="1" applyFill="1" applyBorder="1" applyAlignment="1">
      <alignment vertical="center" wrapText="1"/>
    </xf>
    <xf numFmtId="0" fontId="12" fillId="2" borderId="1" xfId="3" applyFont="1" applyFill="1" applyBorder="1" applyAlignment="1">
      <alignment horizontal="center" vertical="center" wrapText="1"/>
    </xf>
    <xf numFmtId="0" fontId="8" fillId="6" borderId="0" xfId="0" applyFont="1" applyFill="1" applyAlignment="1">
      <alignment vertical="center" wrapText="1"/>
    </xf>
    <xf numFmtId="0" fontId="4" fillId="6" borderId="0" xfId="0" applyFont="1" applyFill="1"/>
    <xf numFmtId="0" fontId="14" fillId="7" borderId="0" xfId="6" applyFont="1" applyFill="1"/>
    <xf numFmtId="0" fontId="8" fillId="6" borderId="0" xfId="0" applyFont="1" applyFill="1"/>
    <xf numFmtId="169" fontId="25" fillId="0" borderId="0" xfId="0" applyNumberFormat="1" applyFont="1"/>
    <xf numFmtId="0" fontId="0" fillId="2" borderId="0" xfId="0" applyFill="1"/>
    <xf numFmtId="0" fontId="4" fillId="2" borderId="0" xfId="0" applyFont="1" applyFill="1" applyAlignment="1">
      <alignment wrapText="1"/>
    </xf>
    <xf numFmtId="0" fontId="26" fillId="0" borderId="0" xfId="0" applyFont="1"/>
    <xf numFmtId="169" fontId="9" fillId="0" borderId="0" xfId="0" applyNumberFormat="1" applyFont="1"/>
    <xf numFmtId="168" fontId="14" fillId="0" borderId="7" xfId="11" applyNumberFormat="1" applyFont="1" applyBorder="1" applyAlignment="1">
      <alignment horizontal="center" vertical="center" wrapText="1"/>
    </xf>
    <xf numFmtId="168" fontId="15" fillId="0" borderId="7" xfId="11" applyNumberFormat="1" applyFont="1" applyBorder="1" applyAlignment="1">
      <alignment horizontal="center" vertical="center" wrapText="1"/>
    </xf>
    <xf numFmtId="0" fontId="4" fillId="0" borderId="1" xfId="0" applyFont="1" applyBorder="1" applyAlignment="1">
      <alignment horizontal="center" vertical="center" wrapText="1"/>
    </xf>
    <xf numFmtId="0" fontId="4" fillId="2" borderId="0" xfId="0" applyFont="1" applyFill="1" applyAlignment="1">
      <alignment horizontal="center"/>
    </xf>
    <xf numFmtId="0" fontId="5" fillId="2" borderId="0" xfId="0" applyFont="1" applyFill="1" applyAlignment="1">
      <alignment horizontal="center"/>
    </xf>
    <xf numFmtId="173" fontId="15" fillId="5" borderId="0" xfId="11" applyFont="1" applyFill="1" applyBorder="1" applyAlignment="1">
      <alignment horizontal="center" vertical="center" wrapText="1"/>
    </xf>
    <xf numFmtId="168" fontId="14" fillId="0" borderId="1" xfId="11" applyNumberFormat="1" applyFont="1" applyBorder="1" applyAlignment="1">
      <alignment horizontal="center" vertical="center" wrapText="1"/>
    </xf>
    <xf numFmtId="168" fontId="15" fillId="0" borderId="1" xfId="11" applyNumberFormat="1" applyFont="1" applyBorder="1" applyAlignment="1">
      <alignment horizontal="center" vertical="center" wrapText="1"/>
    </xf>
    <xf numFmtId="173" fontId="15" fillId="5" borderId="26" xfId="11" applyFont="1" applyFill="1" applyBorder="1" applyAlignment="1">
      <alignment horizontal="center" vertical="center" wrapText="1"/>
    </xf>
    <xf numFmtId="173" fontId="15" fillId="5" borderId="27" xfId="11" applyFont="1" applyFill="1" applyBorder="1" applyAlignment="1">
      <alignment horizontal="center" vertical="center" wrapText="1"/>
    </xf>
    <xf numFmtId="168" fontId="14" fillId="0" borderId="25" xfId="11" applyNumberFormat="1" applyFont="1" applyBorder="1" applyAlignment="1">
      <alignment horizontal="center" vertical="center" wrapText="1"/>
    </xf>
    <xf numFmtId="168" fontId="15" fillId="0" borderId="22" xfId="11" applyNumberFormat="1" applyFont="1" applyBorder="1" applyAlignment="1">
      <alignment horizontal="center" vertical="center" wrapText="1"/>
    </xf>
    <xf numFmtId="0" fontId="14" fillId="0" borderId="0" xfId="0" applyFont="1" applyAlignment="1">
      <alignment horizontal="center" wrapText="1"/>
    </xf>
    <xf numFmtId="0" fontId="9" fillId="3" borderId="0" xfId="0" applyFont="1" applyFill="1" applyAlignment="1">
      <alignment horizontal="center" wrapText="1"/>
    </xf>
    <xf numFmtId="0" fontId="0" fillId="3" borderId="0" xfId="0" applyFill="1" applyAlignment="1">
      <alignment horizontal="center" wrapText="1"/>
    </xf>
    <xf numFmtId="0" fontId="14" fillId="0" borderId="1" xfId="1" applyFont="1" applyBorder="1" applyAlignment="1" applyProtection="1">
      <alignment horizontal="center" vertical="center" wrapText="1"/>
    </xf>
    <xf numFmtId="0" fontId="6" fillId="0" borderId="0" xfId="0" applyFont="1" applyAlignment="1">
      <alignment wrapText="1"/>
    </xf>
    <xf numFmtId="0" fontId="5" fillId="0" borderId="0" xfId="0" applyFont="1" applyAlignment="1">
      <alignment wrapText="1"/>
    </xf>
    <xf numFmtId="0" fontId="8" fillId="0" borderId="1" xfId="0" applyFont="1" applyBorder="1" applyAlignment="1">
      <alignment horizontal="center" vertical="center" wrapText="1"/>
    </xf>
    <xf numFmtId="168" fontId="8" fillId="0" borderId="1" xfId="1" applyNumberFormat="1" applyFont="1" applyBorder="1" applyAlignment="1">
      <alignment horizontal="center" vertical="center" wrapText="1"/>
    </xf>
    <xf numFmtId="168" fontId="6" fillId="0" borderId="1" xfId="1"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20" xfId="6" applyNumberFormat="1" applyFont="1" applyBorder="1" applyAlignment="1">
      <alignment horizontal="center" vertical="center" wrapText="1"/>
    </xf>
    <xf numFmtId="168" fontId="14" fillId="0" borderId="16" xfId="11" applyNumberFormat="1" applyFont="1" applyBorder="1" applyAlignment="1">
      <alignment horizontal="center" vertical="center" wrapText="1"/>
    </xf>
    <xf numFmtId="168" fontId="15" fillId="0" borderId="13" xfId="11" applyNumberFormat="1" applyFont="1" applyBorder="1" applyAlignment="1">
      <alignment horizontal="center" vertical="center" wrapText="1"/>
    </xf>
    <xf numFmtId="168" fontId="14" fillId="0" borderId="13" xfId="11" applyNumberFormat="1" applyFont="1" applyBorder="1" applyAlignment="1">
      <alignment horizontal="center" vertical="center" wrapText="1"/>
    </xf>
  </cellXfs>
  <cellStyles count="32">
    <cellStyle name="Dziesiętny" xfId="4" builtinId="3"/>
    <cellStyle name="Dziesiętny 2" xfId="30" xr:uid="{BE9BC341-ED7C-46F5-B822-6540F6DA877F}"/>
    <cellStyle name="Dziesiętny 3" xfId="9" xr:uid="{BA0A27F7-749C-4301-8D9D-30AC76819BE7}"/>
    <cellStyle name="Excel Built-in Comma" xfId="13" xr:uid="{6DAD7F5D-CD55-4708-B39D-33524E4B684A}"/>
    <cellStyle name="Excel Built-in Comma 2" xfId="20" xr:uid="{9E7A71C2-92FB-4D2A-8E77-EA0EA911E6F3}"/>
    <cellStyle name="Excel Built-in Normal" xfId="1" xr:uid="{EB762182-727D-45ED-86DD-9D3FB0E52E27}"/>
    <cellStyle name="Excel Built-in Normal 1" xfId="14" xr:uid="{571889C5-DC51-4DDD-93C8-4AADE7E6F8AC}"/>
    <cellStyle name="Excel Built-in Normal 1 2" xfId="21" xr:uid="{4D3033C4-3BB5-40B2-BB7F-3BBD610D93CA}"/>
    <cellStyle name="Excel Built-in Normal 2" xfId="6" xr:uid="{DF56B300-DE03-4C88-9C6C-3EFD7D19A361}"/>
    <cellStyle name="Excel Built-in Normal 3" xfId="31" xr:uid="{4BBD0666-4733-4254-A432-83F8AA72D337}"/>
    <cellStyle name="Excel Built-in Normal 4" xfId="11" xr:uid="{99C88391-64D3-4F7E-B2CF-A5C7CF18AE06}"/>
    <cellStyle name="Heading" xfId="15" xr:uid="{5B84DC80-EAEF-4B79-AEDE-4EDFB0CE9BF8}"/>
    <cellStyle name="Heading 1" xfId="23" xr:uid="{6D124ECA-2215-47F9-80C7-FCB85A2947FF}"/>
    <cellStyle name="Heading 2" xfId="22" xr:uid="{1311CF12-E437-4AF7-8A95-AD5EEE97A8F4}"/>
    <cellStyle name="Heading1" xfId="16" xr:uid="{950198FA-794C-43F6-85D2-7AE7A51BC339}"/>
    <cellStyle name="Heading1 1" xfId="25" xr:uid="{F2121A8A-7B1C-4386-A695-1A2FCFDA5DDC}"/>
    <cellStyle name="Heading1 2" xfId="24" xr:uid="{11C5BA87-B60C-46E6-9269-782A515EFD8D}"/>
    <cellStyle name="Normalny" xfId="0" builtinId="0"/>
    <cellStyle name="Normalny 2" xfId="10" xr:uid="{ACAED951-F76B-4AB9-8CCB-26619C5ACEDF}"/>
    <cellStyle name="Normalny 2 2" xfId="19" xr:uid="{06F7C67D-9775-4D9F-8FE6-53C87A9EDA59}"/>
    <cellStyle name="Normalny 3" xfId="12" xr:uid="{0E2E059F-5E5B-40DF-9FF6-A75ED2D7B694}"/>
    <cellStyle name="Normalny 4" xfId="3" xr:uid="{4CC86388-7987-42CD-B40D-24DCF748FA42}"/>
    <cellStyle name="Normalny 4 2" xfId="8" xr:uid="{1884D793-D9EF-4D24-A1DF-35BBB8C50FBC}"/>
    <cellStyle name="Procentowy" xfId="2" builtinId="5"/>
    <cellStyle name="Result" xfId="17" xr:uid="{D31B4457-50F7-4582-A1ED-6754F9A9FAAE}"/>
    <cellStyle name="Result 1" xfId="27" xr:uid="{E61D529F-962B-4702-A296-2714F253D1E1}"/>
    <cellStyle name="Result 2" xfId="26" xr:uid="{17FA8431-85BC-42C3-ACD9-11530C2E5DCB}"/>
    <cellStyle name="Result2" xfId="18" xr:uid="{08B9C256-7121-4C8E-90C1-48D22C9AF3BB}"/>
    <cellStyle name="Result2 1" xfId="29" xr:uid="{D9D2BDBE-47B8-4E3F-BE86-E5AB4F97D8E7}"/>
    <cellStyle name="Result2 2" xfId="28" xr:uid="{D063F515-EC3C-4D64-BE2A-533980FD112E}"/>
    <cellStyle name="Walutowy" xfId="5" builtinId="4"/>
    <cellStyle name="Walutowy 2" xfId="7" xr:uid="{4B6D0460-F442-404B-A3E5-172E4CFEBF8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P277"/>
  <sheetViews>
    <sheetView tabSelected="1" topLeftCell="A238" zoomScale="89" zoomScaleNormal="89" workbookViewId="0">
      <selection activeCell="T259" sqref="T259"/>
    </sheetView>
  </sheetViews>
  <sheetFormatPr defaultRowHeight="15" x14ac:dyDescent="0.25"/>
  <cols>
    <col min="1" max="1" width="5.5703125" customWidth="1"/>
    <col min="2" max="2" width="45.42578125" customWidth="1"/>
    <col min="3" max="3" width="6.5703125" customWidth="1"/>
    <col min="4" max="4" width="10.7109375" customWidth="1"/>
    <col min="5" max="5" width="12.28515625" customWidth="1"/>
    <col min="6" max="6" width="14.7109375" customWidth="1"/>
    <col min="8" max="8" width="18" customWidth="1"/>
    <col min="9" max="9" width="20" customWidth="1"/>
    <col min="10" max="10" width="25.42578125" customWidth="1"/>
  </cols>
  <sheetData>
    <row r="2" spans="1:16" ht="55.5" customHeight="1" x14ac:dyDescent="0.25">
      <c r="A2" s="4"/>
      <c r="B2" s="268" t="s">
        <v>140</v>
      </c>
      <c r="C2" s="269"/>
      <c r="D2" s="269"/>
      <c r="E2" s="269"/>
      <c r="F2" s="269"/>
      <c r="G2" s="269"/>
      <c r="H2" s="269"/>
      <c r="I2" s="269"/>
      <c r="J2" s="269"/>
    </row>
    <row r="3" spans="1:16" x14ac:dyDescent="0.25">
      <c r="A3" s="4"/>
      <c r="B3" s="4"/>
      <c r="C3" s="4"/>
      <c r="D3" s="4"/>
      <c r="E3" s="4"/>
      <c r="F3" s="4"/>
      <c r="G3" s="4"/>
      <c r="H3" s="4"/>
      <c r="I3" s="4"/>
      <c r="J3" s="4"/>
    </row>
    <row r="4" spans="1:16" x14ac:dyDescent="0.25">
      <c r="A4" s="234"/>
      <c r="B4" s="252"/>
      <c r="C4" s="5"/>
      <c r="D4" s="5"/>
      <c r="E4" s="5"/>
      <c r="F4" s="5"/>
      <c r="G4" s="5"/>
      <c r="H4" s="5"/>
      <c r="I4" s="5"/>
      <c r="J4" s="5"/>
    </row>
    <row r="5" spans="1:16" x14ac:dyDescent="0.25">
      <c r="A5" s="234"/>
      <c r="B5" s="235"/>
      <c r="C5" s="234"/>
      <c r="D5" s="234"/>
      <c r="E5" s="234"/>
      <c r="F5" s="234"/>
      <c r="G5" s="234"/>
      <c r="H5" s="234"/>
      <c r="I5" s="234"/>
      <c r="J5" s="234"/>
      <c r="P5" s="251"/>
    </row>
    <row r="6" spans="1:16" x14ac:dyDescent="0.25">
      <c r="A6" s="234"/>
      <c r="B6" s="234"/>
      <c r="C6" s="234"/>
      <c r="D6" s="234"/>
      <c r="E6" s="234"/>
      <c r="F6" s="234"/>
      <c r="G6" s="234"/>
      <c r="H6" s="234"/>
      <c r="I6" s="234"/>
      <c r="J6" s="234"/>
    </row>
    <row r="7" spans="1:16" x14ac:dyDescent="0.25">
      <c r="A7" s="234"/>
      <c r="B7" s="234"/>
      <c r="C7" s="234"/>
      <c r="D7" s="234"/>
      <c r="E7" s="234"/>
      <c r="F7" s="234"/>
      <c r="G7" s="234"/>
      <c r="H7" s="236"/>
      <c r="I7" s="234"/>
      <c r="J7" s="234"/>
    </row>
    <row r="8" spans="1:16" x14ac:dyDescent="0.25">
      <c r="A8" s="237"/>
      <c r="B8" s="237"/>
      <c r="C8" s="237"/>
      <c r="D8" s="237"/>
      <c r="E8" s="237"/>
      <c r="F8" s="237"/>
      <c r="G8" s="237"/>
      <c r="H8" s="237"/>
      <c r="I8" s="237"/>
      <c r="J8" s="237"/>
    </row>
    <row r="9" spans="1:16" x14ac:dyDescent="0.25">
      <c r="A9" s="237"/>
      <c r="B9" s="238" t="s">
        <v>181</v>
      </c>
      <c r="C9" s="237"/>
      <c r="D9" s="237"/>
      <c r="E9" s="237"/>
      <c r="F9" s="237"/>
      <c r="G9" s="237"/>
      <c r="H9" s="237"/>
      <c r="I9" s="237"/>
      <c r="J9" s="237"/>
    </row>
    <row r="10" spans="1:16" x14ac:dyDescent="0.25">
      <c r="A10" s="271"/>
      <c r="B10" s="272"/>
      <c r="C10" s="237"/>
      <c r="D10" s="237"/>
      <c r="E10" s="237"/>
      <c r="F10" s="237"/>
      <c r="G10" s="237"/>
      <c r="H10" s="237"/>
      <c r="I10" s="237"/>
      <c r="J10" s="237"/>
    </row>
    <row r="11" spans="1:16" ht="36" x14ac:dyDescent="0.25">
      <c r="A11" s="170" t="s">
        <v>20</v>
      </c>
      <c r="B11" s="170" t="s">
        <v>21</v>
      </c>
      <c r="C11" s="170" t="s">
        <v>22</v>
      </c>
      <c r="D11" s="170" t="s">
        <v>23</v>
      </c>
      <c r="E11" s="170" t="s">
        <v>24</v>
      </c>
      <c r="F11" s="170" t="s">
        <v>25</v>
      </c>
      <c r="G11" s="170" t="s">
        <v>26</v>
      </c>
      <c r="H11" s="170" t="s">
        <v>27</v>
      </c>
      <c r="I11" s="170" t="s">
        <v>28</v>
      </c>
      <c r="J11" s="170" t="s">
        <v>29</v>
      </c>
    </row>
    <row r="12" spans="1:16" ht="87.75" customHeight="1" x14ac:dyDescent="0.25">
      <c r="A12" s="21">
        <v>1</v>
      </c>
      <c r="B12" s="138" t="s">
        <v>30</v>
      </c>
      <c r="C12" s="141" t="s">
        <v>5</v>
      </c>
      <c r="D12" s="141">
        <v>4</v>
      </c>
      <c r="E12" s="171">
        <v>550</v>
      </c>
      <c r="F12" s="167">
        <f t="shared" ref="F12:F23" si="0">E12*G12+E12</f>
        <v>594</v>
      </c>
      <c r="G12" s="92">
        <v>0.08</v>
      </c>
      <c r="H12" s="168">
        <f t="shared" ref="H12:H23" si="1">E12*D12</f>
        <v>2200</v>
      </c>
      <c r="I12" s="169">
        <f t="shared" ref="I12:I23" si="2">D12*F12</f>
        <v>2376</v>
      </c>
      <c r="J12" s="141"/>
    </row>
    <row r="13" spans="1:16" ht="216.75" customHeight="1" x14ac:dyDescent="0.25">
      <c r="A13" s="21">
        <v>2</v>
      </c>
      <c r="B13" s="172" t="s">
        <v>137</v>
      </c>
      <c r="C13" s="21" t="s">
        <v>5</v>
      </c>
      <c r="D13" s="21">
        <v>250</v>
      </c>
      <c r="E13" s="21">
        <v>30</v>
      </c>
      <c r="F13" s="167">
        <f t="shared" si="0"/>
        <v>32.4</v>
      </c>
      <c r="G13" s="92">
        <v>0.08</v>
      </c>
      <c r="H13" s="168">
        <f t="shared" si="1"/>
        <v>7500</v>
      </c>
      <c r="I13" s="169">
        <f t="shared" si="2"/>
        <v>8100</v>
      </c>
      <c r="J13" s="21"/>
    </row>
    <row r="14" spans="1:16" ht="152.25" customHeight="1" x14ac:dyDescent="0.25">
      <c r="A14" s="21">
        <v>3</v>
      </c>
      <c r="B14" s="173" t="s">
        <v>138</v>
      </c>
      <c r="C14" s="21" t="s">
        <v>6</v>
      </c>
      <c r="D14" s="21">
        <v>15</v>
      </c>
      <c r="E14" s="21">
        <v>26</v>
      </c>
      <c r="F14" s="167">
        <f t="shared" ref="F14" si="3">E14*G14+E14</f>
        <v>28.08</v>
      </c>
      <c r="G14" s="92">
        <v>0.08</v>
      </c>
      <c r="H14" s="168">
        <f t="shared" ref="H14" si="4">E14*D14</f>
        <v>390</v>
      </c>
      <c r="I14" s="169">
        <f t="shared" ref="I14" si="5">D14*F14</f>
        <v>421.2</v>
      </c>
      <c r="J14" s="21"/>
    </row>
    <row r="15" spans="1:16" ht="74.25" customHeight="1" x14ac:dyDescent="0.25">
      <c r="A15" s="21">
        <v>4</v>
      </c>
      <c r="B15" s="138" t="s">
        <v>175</v>
      </c>
      <c r="C15" s="21" t="s">
        <v>3</v>
      </c>
      <c r="D15" s="21">
        <v>100</v>
      </c>
      <c r="E15" s="174">
        <v>13</v>
      </c>
      <c r="F15" s="167">
        <f t="shared" si="0"/>
        <v>14.04</v>
      </c>
      <c r="G15" s="92">
        <v>0.08</v>
      </c>
      <c r="H15" s="168">
        <f t="shared" si="1"/>
        <v>1300</v>
      </c>
      <c r="I15" s="169">
        <f t="shared" si="2"/>
        <v>1404</v>
      </c>
      <c r="J15" s="21"/>
    </row>
    <row r="16" spans="1:16" ht="42.75" customHeight="1" x14ac:dyDescent="0.25">
      <c r="A16" s="21">
        <v>5</v>
      </c>
      <c r="B16" s="137" t="s">
        <v>174</v>
      </c>
      <c r="C16" s="21" t="s">
        <v>3</v>
      </c>
      <c r="D16" s="21">
        <v>500</v>
      </c>
      <c r="E16" s="174">
        <v>3</v>
      </c>
      <c r="F16" s="167">
        <f t="shared" si="0"/>
        <v>3.24</v>
      </c>
      <c r="G16" s="92">
        <v>0.08</v>
      </c>
      <c r="H16" s="168">
        <f t="shared" si="1"/>
        <v>1500</v>
      </c>
      <c r="I16" s="169">
        <f t="shared" si="2"/>
        <v>1620</v>
      </c>
      <c r="J16" s="21"/>
    </row>
    <row r="17" spans="1:10" ht="81.75" customHeight="1" x14ac:dyDescent="0.25">
      <c r="A17" s="21">
        <v>6</v>
      </c>
      <c r="B17" s="137" t="s">
        <v>31</v>
      </c>
      <c r="C17" s="21" t="s">
        <v>3</v>
      </c>
      <c r="D17" s="21">
        <v>300</v>
      </c>
      <c r="E17" s="174">
        <v>3.2</v>
      </c>
      <c r="F17" s="167">
        <f t="shared" si="0"/>
        <v>3.4560000000000004</v>
      </c>
      <c r="G17" s="92">
        <v>0.08</v>
      </c>
      <c r="H17" s="168">
        <f t="shared" si="1"/>
        <v>960</v>
      </c>
      <c r="I17" s="169">
        <f t="shared" si="2"/>
        <v>1036.8000000000002</v>
      </c>
      <c r="J17" s="21"/>
    </row>
    <row r="18" spans="1:10" ht="63" customHeight="1" x14ac:dyDescent="0.25">
      <c r="A18" s="21">
        <v>7</v>
      </c>
      <c r="B18" s="137" t="s">
        <v>176</v>
      </c>
      <c r="C18" s="21" t="s">
        <v>3</v>
      </c>
      <c r="D18" s="21">
        <v>300</v>
      </c>
      <c r="E18" s="174">
        <v>3.2</v>
      </c>
      <c r="F18" s="167">
        <f t="shared" si="0"/>
        <v>3.4560000000000004</v>
      </c>
      <c r="G18" s="92">
        <v>0.08</v>
      </c>
      <c r="H18" s="168">
        <f t="shared" si="1"/>
        <v>960</v>
      </c>
      <c r="I18" s="169">
        <f t="shared" si="2"/>
        <v>1036.8000000000002</v>
      </c>
      <c r="J18" s="21"/>
    </row>
    <row r="19" spans="1:10" ht="52.5" customHeight="1" x14ac:dyDescent="0.25">
      <c r="A19" s="21">
        <v>8</v>
      </c>
      <c r="B19" s="137" t="s">
        <v>32</v>
      </c>
      <c r="C19" s="21" t="s">
        <v>5</v>
      </c>
      <c r="D19" s="21">
        <v>15</v>
      </c>
      <c r="E19" s="174">
        <v>40</v>
      </c>
      <c r="F19" s="167">
        <f t="shared" si="0"/>
        <v>43.2</v>
      </c>
      <c r="G19" s="92">
        <v>0.08</v>
      </c>
      <c r="H19" s="168">
        <f t="shared" si="1"/>
        <v>600</v>
      </c>
      <c r="I19" s="169">
        <f t="shared" si="2"/>
        <v>648</v>
      </c>
      <c r="J19" s="21"/>
    </row>
    <row r="20" spans="1:10" ht="98.25" customHeight="1" x14ac:dyDescent="0.25">
      <c r="A20" s="21">
        <v>9</v>
      </c>
      <c r="B20" s="137" t="s">
        <v>33</v>
      </c>
      <c r="C20" s="21" t="s">
        <v>5</v>
      </c>
      <c r="D20" s="21">
        <v>20</v>
      </c>
      <c r="E20" s="174">
        <v>300</v>
      </c>
      <c r="F20" s="167">
        <f t="shared" si="0"/>
        <v>324</v>
      </c>
      <c r="G20" s="92">
        <v>0.08</v>
      </c>
      <c r="H20" s="168">
        <f t="shared" si="1"/>
        <v>6000</v>
      </c>
      <c r="I20" s="169">
        <f t="shared" si="2"/>
        <v>6480</v>
      </c>
      <c r="J20" s="21"/>
    </row>
    <row r="21" spans="1:10" ht="98.25" customHeight="1" x14ac:dyDescent="0.25">
      <c r="A21" s="21">
        <v>10</v>
      </c>
      <c r="B21" s="28" t="s">
        <v>52</v>
      </c>
      <c r="C21" s="11" t="s">
        <v>3</v>
      </c>
      <c r="D21" s="11">
        <v>1000</v>
      </c>
      <c r="E21" s="11">
        <v>0.6</v>
      </c>
      <c r="F21" s="14">
        <f>E21*1.08</f>
        <v>0.64800000000000002</v>
      </c>
      <c r="G21" s="29">
        <v>0.08</v>
      </c>
      <c r="H21" s="30">
        <f>D21*E21</f>
        <v>600</v>
      </c>
      <c r="I21" s="48">
        <f>D21*F21</f>
        <v>648</v>
      </c>
      <c r="J21" s="11"/>
    </row>
    <row r="22" spans="1:10" ht="98.25" customHeight="1" x14ac:dyDescent="0.25">
      <c r="A22" s="21">
        <v>11</v>
      </c>
      <c r="B22" s="32" t="s">
        <v>126</v>
      </c>
      <c r="C22" s="33" t="s">
        <v>5</v>
      </c>
      <c r="D22" s="33">
        <v>200</v>
      </c>
      <c r="E22" s="49">
        <v>3.7</v>
      </c>
      <c r="F22" s="14">
        <f>E22*1.08</f>
        <v>3.9960000000000004</v>
      </c>
      <c r="G22" s="29">
        <v>0.08</v>
      </c>
      <c r="H22" s="30">
        <f>D22*E22</f>
        <v>740</v>
      </c>
      <c r="I22" s="48">
        <f>D22*F22</f>
        <v>799.2</v>
      </c>
      <c r="J22" s="11"/>
    </row>
    <row r="23" spans="1:10" ht="114.75" customHeight="1" x14ac:dyDescent="0.25">
      <c r="A23" s="21">
        <v>12</v>
      </c>
      <c r="B23" s="138" t="s">
        <v>34</v>
      </c>
      <c r="C23" s="21" t="s">
        <v>13</v>
      </c>
      <c r="D23" s="21">
        <v>5000</v>
      </c>
      <c r="E23" s="174">
        <v>7.5</v>
      </c>
      <c r="F23" s="167">
        <f t="shared" si="0"/>
        <v>8.1</v>
      </c>
      <c r="G23" s="92">
        <v>0.08</v>
      </c>
      <c r="H23" s="168">
        <f t="shared" si="1"/>
        <v>37500</v>
      </c>
      <c r="I23" s="169">
        <f t="shared" si="2"/>
        <v>40500</v>
      </c>
      <c r="J23" s="21"/>
    </row>
    <row r="24" spans="1:10" ht="99.75" customHeight="1" x14ac:dyDescent="0.25">
      <c r="A24" s="21">
        <v>13</v>
      </c>
      <c r="B24" s="28" t="s">
        <v>44</v>
      </c>
      <c r="C24" s="11" t="s">
        <v>3</v>
      </c>
      <c r="D24" s="11">
        <v>6000</v>
      </c>
      <c r="E24" s="13">
        <v>4</v>
      </c>
      <c r="F24" s="14">
        <f>E24*1.08</f>
        <v>4.32</v>
      </c>
      <c r="G24" s="29">
        <v>0.08</v>
      </c>
      <c r="H24" s="30">
        <f>E24*D24</f>
        <v>24000</v>
      </c>
      <c r="I24" s="16">
        <f>H24*1.08</f>
        <v>25920</v>
      </c>
      <c r="J24" s="24"/>
    </row>
    <row r="25" spans="1:10" ht="81.75" customHeight="1" x14ac:dyDescent="0.25">
      <c r="A25" s="21">
        <v>14</v>
      </c>
      <c r="B25" s="10" t="s">
        <v>135</v>
      </c>
      <c r="C25" s="11" t="s">
        <v>12</v>
      </c>
      <c r="D25" s="11">
        <v>30</v>
      </c>
      <c r="E25" s="13">
        <v>1.5</v>
      </c>
      <c r="F25" s="14">
        <f>E25*1.23</f>
        <v>1.845</v>
      </c>
      <c r="G25" s="29">
        <v>0.23</v>
      </c>
      <c r="H25" s="30">
        <f>E25*D25</f>
        <v>45</v>
      </c>
      <c r="I25" s="13">
        <f>H25*1.23</f>
        <v>55.35</v>
      </c>
      <c r="J25" s="31"/>
    </row>
    <row r="26" spans="1:10" ht="76.5" customHeight="1" x14ac:dyDescent="0.25">
      <c r="A26" s="21">
        <v>15</v>
      </c>
      <c r="B26" s="32" t="s">
        <v>45</v>
      </c>
      <c r="C26" s="33" t="s">
        <v>5</v>
      </c>
      <c r="D26" s="33">
        <v>100</v>
      </c>
      <c r="E26" s="34">
        <v>130</v>
      </c>
      <c r="F26" s="14">
        <f>E26*1.23</f>
        <v>159.9</v>
      </c>
      <c r="G26" s="29">
        <v>0.23</v>
      </c>
      <c r="H26" s="30">
        <f>E26*D26</f>
        <v>13000</v>
      </c>
      <c r="I26" s="13">
        <f>H26*1.23</f>
        <v>15990</v>
      </c>
      <c r="J26" s="11"/>
    </row>
    <row r="27" spans="1:10" ht="76.5" customHeight="1" x14ac:dyDescent="0.25">
      <c r="A27" s="21">
        <v>16</v>
      </c>
      <c r="B27" s="32" t="s">
        <v>180</v>
      </c>
      <c r="C27" s="33" t="s">
        <v>3</v>
      </c>
      <c r="D27" s="33">
        <v>100</v>
      </c>
      <c r="E27" s="34">
        <v>10</v>
      </c>
      <c r="F27" s="14">
        <f>E27*1.23</f>
        <v>12.3</v>
      </c>
      <c r="G27" s="29">
        <v>0.23</v>
      </c>
      <c r="H27" s="30">
        <f>E27*D27</f>
        <v>1000</v>
      </c>
      <c r="I27" s="13">
        <f>H27*1.23</f>
        <v>1230</v>
      </c>
      <c r="J27" s="11"/>
    </row>
    <row r="28" spans="1:10" ht="15.75" thickBot="1" x14ac:dyDescent="0.3">
      <c r="A28" s="175"/>
      <c r="B28" s="176"/>
      <c r="C28" s="175"/>
      <c r="D28" s="175"/>
      <c r="E28" s="175"/>
      <c r="F28" s="175"/>
      <c r="G28" s="177" t="s">
        <v>7</v>
      </c>
      <c r="H28" s="178">
        <f>SUM(H12:H27)</f>
        <v>98295</v>
      </c>
      <c r="I28" s="179">
        <f>SUM(I12:I27)</f>
        <v>108265.35</v>
      </c>
      <c r="J28" s="180"/>
    </row>
    <row r="29" spans="1:10" ht="15" customHeight="1" x14ac:dyDescent="0.25">
      <c r="A29" s="39"/>
      <c r="B29" s="39"/>
      <c r="C29" s="39"/>
      <c r="D29" s="39"/>
      <c r="E29" s="39"/>
      <c r="F29" s="39"/>
      <c r="G29" s="39"/>
      <c r="H29" s="39"/>
      <c r="I29" s="39"/>
      <c r="J29" s="39"/>
    </row>
    <row r="30" spans="1:10" ht="15" customHeight="1" x14ac:dyDescent="0.25">
      <c r="A30" s="40"/>
      <c r="B30" s="247" t="s">
        <v>183</v>
      </c>
      <c r="C30" s="40"/>
      <c r="D30" s="40"/>
      <c r="E30" s="40"/>
      <c r="F30" s="40"/>
      <c r="G30" s="40"/>
      <c r="H30" s="40"/>
      <c r="I30" s="40"/>
      <c r="J30" s="40"/>
    </row>
    <row r="31" spans="1:10" ht="15" customHeight="1" x14ac:dyDescent="0.25">
      <c r="A31" s="40"/>
      <c r="B31" s="40"/>
      <c r="C31" s="40"/>
      <c r="D31" s="40"/>
      <c r="E31" s="40"/>
      <c r="F31" s="40"/>
      <c r="G31" s="40"/>
      <c r="H31" s="40"/>
      <c r="I31" s="40"/>
      <c r="J31" s="40"/>
    </row>
    <row r="32" spans="1:10" ht="36" customHeight="1" x14ac:dyDescent="0.25">
      <c r="A32" s="6" t="s">
        <v>20</v>
      </c>
      <c r="B32" s="6" t="s">
        <v>21</v>
      </c>
      <c r="C32" s="6" t="s">
        <v>22</v>
      </c>
      <c r="D32" s="6" t="s">
        <v>23</v>
      </c>
      <c r="E32" s="7" t="s">
        <v>24</v>
      </c>
      <c r="F32" s="3" t="s">
        <v>25</v>
      </c>
      <c r="G32" s="6" t="s">
        <v>26</v>
      </c>
      <c r="H32" s="3" t="s">
        <v>27</v>
      </c>
      <c r="I32" s="8" t="s">
        <v>28</v>
      </c>
      <c r="J32" s="9" t="s">
        <v>35</v>
      </c>
    </row>
    <row r="33" spans="1:10" ht="144" customHeight="1" x14ac:dyDescent="0.25">
      <c r="A33" s="21">
        <v>1</v>
      </c>
      <c r="B33" s="173" t="s">
        <v>177</v>
      </c>
      <c r="C33" s="21" t="s">
        <v>4</v>
      </c>
      <c r="D33" s="21">
        <v>30000</v>
      </c>
      <c r="E33" s="174">
        <v>3.2</v>
      </c>
      <c r="F33" s="167">
        <f>E33*1.08</f>
        <v>3.4560000000000004</v>
      </c>
      <c r="G33" s="92">
        <v>0.08</v>
      </c>
      <c r="H33" s="168">
        <f>E33*D33</f>
        <v>96000</v>
      </c>
      <c r="I33" s="44">
        <f>H33*1.08</f>
        <v>103680</v>
      </c>
      <c r="J33" s="21"/>
    </row>
    <row r="34" spans="1:10" ht="164.25" customHeight="1" x14ac:dyDescent="0.25">
      <c r="A34" s="25">
        <v>2</v>
      </c>
      <c r="B34" s="28" t="s">
        <v>128</v>
      </c>
      <c r="C34" s="11" t="s">
        <v>12</v>
      </c>
      <c r="D34" s="11">
        <v>5000</v>
      </c>
      <c r="E34" s="181">
        <v>3.7</v>
      </c>
      <c r="F34" s="167">
        <f>E34*1.08</f>
        <v>3.9960000000000004</v>
      </c>
      <c r="G34" s="92">
        <v>0.08</v>
      </c>
      <c r="H34" s="168">
        <f>E34*D34</f>
        <v>18500</v>
      </c>
      <c r="I34" s="44">
        <f>H34*1.08</f>
        <v>19980</v>
      </c>
      <c r="J34" s="18"/>
    </row>
    <row r="35" spans="1:10" ht="171.75" customHeight="1" x14ac:dyDescent="0.25">
      <c r="A35" s="21">
        <v>3</v>
      </c>
      <c r="B35" s="182" t="s">
        <v>127</v>
      </c>
      <c r="C35" s="183" t="s">
        <v>12</v>
      </c>
      <c r="D35" s="184">
        <v>3000</v>
      </c>
      <c r="E35" s="185">
        <v>18</v>
      </c>
      <c r="F35" s="185">
        <v>1.84</v>
      </c>
      <c r="G35" s="186">
        <v>0.08</v>
      </c>
      <c r="H35" s="185">
        <v>34000</v>
      </c>
      <c r="I35" s="185">
        <v>36720</v>
      </c>
      <c r="J35" s="182"/>
    </row>
    <row r="36" spans="1:10" ht="50.25" customHeight="1" x14ac:dyDescent="0.25">
      <c r="A36" s="25">
        <v>4</v>
      </c>
      <c r="B36" s="10" t="s">
        <v>134</v>
      </c>
      <c r="C36" s="11" t="s">
        <v>3</v>
      </c>
      <c r="D36" s="11">
        <v>10000</v>
      </c>
      <c r="E36" s="13">
        <v>0.5</v>
      </c>
      <c r="F36" s="14">
        <f t="shared" ref="F36:F45" si="6">E36*1.08</f>
        <v>0.54</v>
      </c>
      <c r="G36" s="15">
        <v>0.08</v>
      </c>
      <c r="H36" s="13">
        <f>E36*D36</f>
        <v>5000</v>
      </c>
      <c r="I36" s="16">
        <f t="shared" ref="I36:I45" si="7">H36*1.08</f>
        <v>5400</v>
      </c>
      <c r="J36" s="31"/>
    </row>
    <row r="37" spans="1:10" ht="69.75" customHeight="1" x14ac:dyDescent="0.25">
      <c r="A37" s="21">
        <v>5</v>
      </c>
      <c r="B37" s="10" t="s">
        <v>129</v>
      </c>
      <c r="C37" s="11" t="s">
        <v>130</v>
      </c>
      <c r="D37" s="11">
        <v>2000</v>
      </c>
      <c r="E37" s="13">
        <v>9</v>
      </c>
      <c r="F37" s="14">
        <f t="shared" si="6"/>
        <v>9.7200000000000006</v>
      </c>
      <c r="G37" s="15">
        <v>0.08</v>
      </c>
      <c r="H37" s="13">
        <f>E37*3200</f>
        <v>28800</v>
      </c>
      <c r="I37" s="16">
        <f t="shared" si="7"/>
        <v>31104.000000000004</v>
      </c>
      <c r="J37" s="11"/>
    </row>
    <row r="38" spans="1:10" ht="98.25" customHeight="1" x14ac:dyDescent="0.25">
      <c r="A38" s="25">
        <v>6</v>
      </c>
      <c r="B38" s="10" t="s">
        <v>133</v>
      </c>
      <c r="C38" s="11" t="s">
        <v>3</v>
      </c>
      <c r="D38" s="12">
        <v>10000</v>
      </c>
      <c r="E38" s="13">
        <v>2.5</v>
      </c>
      <c r="F38" s="14">
        <f t="shared" si="6"/>
        <v>2.7</v>
      </c>
      <c r="G38" s="15">
        <v>0.08</v>
      </c>
      <c r="H38" s="13">
        <f>E38*3200</f>
        <v>8000</v>
      </c>
      <c r="I38" s="16">
        <f t="shared" si="7"/>
        <v>8640</v>
      </c>
      <c r="J38" s="11"/>
    </row>
    <row r="39" spans="1:10" ht="239.25" customHeight="1" x14ac:dyDescent="0.25">
      <c r="A39" s="21">
        <v>7</v>
      </c>
      <c r="B39" s="10" t="s">
        <v>132</v>
      </c>
      <c r="C39" s="11" t="s">
        <v>3</v>
      </c>
      <c r="D39" s="12">
        <v>30000</v>
      </c>
      <c r="E39" s="13">
        <v>3</v>
      </c>
      <c r="F39" s="14">
        <f t="shared" si="6"/>
        <v>3.24</v>
      </c>
      <c r="G39" s="15">
        <v>0.08</v>
      </c>
      <c r="H39" s="13">
        <f>E39*3200</f>
        <v>9600</v>
      </c>
      <c r="I39" s="16">
        <f t="shared" si="7"/>
        <v>10368</v>
      </c>
      <c r="J39" s="11"/>
    </row>
    <row r="40" spans="1:10" ht="252" x14ac:dyDescent="0.25">
      <c r="A40" s="25">
        <v>8</v>
      </c>
      <c r="B40" s="10" t="s">
        <v>131</v>
      </c>
      <c r="C40" s="11" t="s">
        <v>12</v>
      </c>
      <c r="D40" s="12">
        <v>10000</v>
      </c>
      <c r="E40" s="13">
        <v>3.2</v>
      </c>
      <c r="F40" s="14">
        <f t="shared" si="6"/>
        <v>3.4560000000000004</v>
      </c>
      <c r="G40" s="15">
        <v>0.08</v>
      </c>
      <c r="H40" s="13">
        <f>E40*3200</f>
        <v>10240</v>
      </c>
      <c r="I40" s="16">
        <f t="shared" si="7"/>
        <v>11059.2</v>
      </c>
      <c r="J40" s="11"/>
    </row>
    <row r="41" spans="1:10" ht="93" customHeight="1" x14ac:dyDescent="0.25">
      <c r="A41" s="21">
        <v>9</v>
      </c>
      <c r="B41" s="10" t="s">
        <v>124</v>
      </c>
      <c r="C41" s="11" t="s">
        <v>5</v>
      </c>
      <c r="D41" s="12">
        <v>1000</v>
      </c>
      <c r="E41" s="113">
        <v>26</v>
      </c>
      <c r="F41" s="14">
        <f t="shared" si="6"/>
        <v>28.080000000000002</v>
      </c>
      <c r="G41" s="15">
        <v>0.08</v>
      </c>
      <c r="H41" s="13">
        <f>E41*3200</f>
        <v>83200</v>
      </c>
      <c r="I41" s="16">
        <f t="shared" si="7"/>
        <v>89856</v>
      </c>
      <c r="J41" s="11"/>
    </row>
    <row r="42" spans="1:10" ht="142.5" customHeight="1" x14ac:dyDescent="0.25">
      <c r="A42" s="25">
        <v>10</v>
      </c>
      <c r="B42" s="10" t="s">
        <v>38</v>
      </c>
      <c r="C42" s="11" t="s">
        <v>3</v>
      </c>
      <c r="D42" s="12">
        <v>30000</v>
      </c>
      <c r="E42" s="13">
        <v>1.5</v>
      </c>
      <c r="F42" s="14">
        <f t="shared" si="6"/>
        <v>1.62</v>
      </c>
      <c r="G42" s="15">
        <v>0.08</v>
      </c>
      <c r="H42" s="13">
        <f>E42*D42</f>
        <v>45000</v>
      </c>
      <c r="I42" s="13">
        <f t="shared" si="7"/>
        <v>48600</v>
      </c>
      <c r="J42" s="10"/>
    </row>
    <row r="43" spans="1:10" ht="38.25" customHeight="1" x14ac:dyDescent="0.25">
      <c r="A43" s="21">
        <v>11</v>
      </c>
      <c r="B43" s="10" t="s">
        <v>40</v>
      </c>
      <c r="C43" s="11" t="s">
        <v>13</v>
      </c>
      <c r="D43" s="12">
        <v>10000</v>
      </c>
      <c r="E43" s="13">
        <v>0.35</v>
      </c>
      <c r="F43" s="14">
        <f t="shared" si="6"/>
        <v>0.378</v>
      </c>
      <c r="G43" s="15">
        <v>0.08</v>
      </c>
      <c r="H43" s="13">
        <f>E43*D43</f>
        <v>3500</v>
      </c>
      <c r="I43" s="19">
        <f t="shared" si="7"/>
        <v>3780.0000000000005</v>
      </c>
      <c r="J43" s="21"/>
    </row>
    <row r="44" spans="1:10" ht="99.75" customHeight="1" x14ac:dyDescent="0.25">
      <c r="A44" s="25">
        <v>12</v>
      </c>
      <c r="B44" s="10" t="s">
        <v>42</v>
      </c>
      <c r="C44" s="11" t="s">
        <v>3</v>
      </c>
      <c r="D44" s="11">
        <v>20000</v>
      </c>
      <c r="E44" s="13">
        <v>6</v>
      </c>
      <c r="F44" s="14">
        <f t="shared" si="6"/>
        <v>6.48</v>
      </c>
      <c r="G44" s="15">
        <v>0.08</v>
      </c>
      <c r="H44" s="13">
        <f>E44*D44</f>
        <v>120000</v>
      </c>
      <c r="I44" s="19">
        <f t="shared" si="7"/>
        <v>129600.00000000001</v>
      </c>
      <c r="J44" s="21"/>
    </row>
    <row r="45" spans="1:10" ht="100.5" customHeight="1" x14ac:dyDescent="0.25">
      <c r="A45" s="21">
        <v>13</v>
      </c>
      <c r="B45" s="10" t="s">
        <v>43</v>
      </c>
      <c r="C45" s="11" t="s">
        <v>3</v>
      </c>
      <c r="D45" s="11">
        <v>500</v>
      </c>
      <c r="E45" s="13">
        <v>2.2000000000000002</v>
      </c>
      <c r="F45" s="14">
        <f t="shared" si="6"/>
        <v>2.3760000000000003</v>
      </c>
      <c r="G45" s="20">
        <v>0.08</v>
      </c>
      <c r="H45" s="13">
        <f>E45*D45</f>
        <v>1100</v>
      </c>
      <c r="I45" s="19">
        <f t="shared" si="7"/>
        <v>1188</v>
      </c>
      <c r="J45" s="21"/>
    </row>
    <row r="46" spans="1:10" x14ac:dyDescent="0.25">
      <c r="A46" s="11"/>
      <c r="B46" s="10"/>
      <c r="C46" s="11"/>
      <c r="D46" s="11"/>
      <c r="E46" s="13"/>
      <c r="F46" s="11"/>
      <c r="G46" s="22" t="s">
        <v>7</v>
      </c>
      <c r="H46" s="23">
        <f>SUM(H33:H45)</f>
        <v>462940</v>
      </c>
      <c r="I46" s="23">
        <f>SUM(I33:I45)</f>
        <v>499975.2</v>
      </c>
      <c r="J46" s="11"/>
    </row>
    <row r="47" spans="1:10" x14ac:dyDescent="0.25">
      <c r="A47" s="40"/>
      <c r="B47" s="40"/>
      <c r="C47" s="40"/>
      <c r="D47" s="40"/>
      <c r="E47" s="40"/>
      <c r="F47" s="40"/>
      <c r="G47" s="40"/>
      <c r="H47" s="40"/>
      <c r="I47" s="40"/>
      <c r="J47" s="40"/>
    </row>
    <row r="48" spans="1:10" x14ac:dyDescent="0.25">
      <c r="A48" s="40"/>
      <c r="B48" s="40"/>
      <c r="C48" s="40"/>
      <c r="D48" s="40"/>
      <c r="E48" s="40"/>
      <c r="F48" s="40"/>
      <c r="G48" s="40"/>
      <c r="H48" s="40"/>
      <c r="I48" s="40"/>
      <c r="J48" s="40"/>
    </row>
    <row r="49" spans="1:10" x14ac:dyDescent="0.25">
      <c r="A49" s="40"/>
      <c r="B49" s="40"/>
      <c r="C49" s="40"/>
      <c r="D49" s="40"/>
      <c r="E49" s="40"/>
      <c r="F49" s="40"/>
      <c r="G49" s="40"/>
      <c r="H49" s="40"/>
      <c r="I49" s="40"/>
      <c r="J49" s="40"/>
    </row>
    <row r="50" spans="1:10" x14ac:dyDescent="0.25">
      <c r="A50" s="40"/>
      <c r="B50" s="40"/>
      <c r="C50" s="40"/>
      <c r="D50" s="40"/>
      <c r="E50" s="40"/>
      <c r="F50" s="40"/>
      <c r="G50" s="40"/>
      <c r="H50" s="40"/>
      <c r="I50" s="40"/>
      <c r="J50" s="40"/>
    </row>
    <row r="51" spans="1:10" x14ac:dyDescent="0.25">
      <c r="A51" s="40"/>
      <c r="B51" s="40"/>
      <c r="C51" s="40"/>
      <c r="D51" s="40"/>
      <c r="E51" s="40"/>
      <c r="F51" s="40"/>
      <c r="G51" s="40"/>
      <c r="H51" s="40"/>
      <c r="I51" s="40"/>
      <c r="J51" s="40"/>
    </row>
    <row r="52" spans="1:10" x14ac:dyDescent="0.25">
      <c r="A52" s="39"/>
      <c r="B52" s="40"/>
      <c r="C52" s="40"/>
      <c r="D52" s="40"/>
      <c r="E52" s="41"/>
      <c r="F52" s="41"/>
      <c r="G52" s="40"/>
      <c r="H52" s="41"/>
      <c r="I52" s="41"/>
      <c r="J52" s="40"/>
    </row>
    <row r="53" spans="1:10" x14ac:dyDescent="0.25">
      <c r="A53" s="39"/>
      <c r="B53" s="40"/>
      <c r="C53" s="40"/>
      <c r="D53" s="40"/>
      <c r="E53" s="41"/>
      <c r="F53" s="41"/>
      <c r="G53" s="40"/>
      <c r="H53" s="41"/>
      <c r="I53" s="41"/>
      <c r="J53" s="40"/>
    </row>
    <row r="54" spans="1:10" x14ac:dyDescent="0.25">
      <c r="A54" s="39"/>
      <c r="B54" s="40"/>
      <c r="C54" s="40"/>
      <c r="D54" s="40"/>
      <c r="E54" s="41"/>
      <c r="F54" s="41"/>
      <c r="G54" s="40"/>
      <c r="H54" s="41"/>
      <c r="I54" s="41"/>
      <c r="J54" s="40"/>
    </row>
    <row r="55" spans="1:10" x14ac:dyDescent="0.25">
      <c r="A55" s="39"/>
      <c r="B55" s="247" t="s">
        <v>182</v>
      </c>
      <c r="C55" s="40"/>
      <c r="D55" s="40"/>
      <c r="E55" s="41"/>
      <c r="F55" s="41"/>
      <c r="G55" s="40"/>
      <c r="H55" s="41"/>
      <c r="I55" s="41"/>
      <c r="J55" s="40"/>
    </row>
    <row r="56" spans="1:10" x14ac:dyDescent="0.25">
      <c r="A56" s="39"/>
      <c r="B56" s="40"/>
      <c r="C56" s="40"/>
      <c r="D56" s="40"/>
      <c r="E56" s="41"/>
      <c r="F56" s="40"/>
      <c r="G56" s="40"/>
      <c r="H56" s="40"/>
      <c r="I56" s="41"/>
      <c r="J56" s="42"/>
    </row>
    <row r="57" spans="1:10" ht="36" x14ac:dyDescent="0.25">
      <c r="A57" s="43" t="s">
        <v>46</v>
      </c>
      <c r="B57" s="6" t="s">
        <v>21</v>
      </c>
      <c r="C57" s="6" t="s">
        <v>22</v>
      </c>
      <c r="D57" s="6" t="s">
        <v>23</v>
      </c>
      <c r="E57" s="7" t="s">
        <v>24</v>
      </c>
      <c r="F57" s="3" t="s">
        <v>25</v>
      </c>
      <c r="G57" s="6" t="s">
        <v>26</v>
      </c>
      <c r="H57" s="3" t="s">
        <v>27</v>
      </c>
      <c r="I57" s="8" t="s">
        <v>28</v>
      </c>
      <c r="J57" s="9" t="s">
        <v>29</v>
      </c>
    </row>
    <row r="58" spans="1:10" x14ac:dyDescent="0.25">
      <c r="A58" s="43">
        <v>1</v>
      </c>
      <c r="B58" s="28" t="s">
        <v>47</v>
      </c>
      <c r="C58" s="11" t="s">
        <v>3</v>
      </c>
      <c r="D58" s="11">
        <v>1000</v>
      </c>
      <c r="E58" s="13">
        <v>3</v>
      </c>
      <c r="F58" s="14">
        <f>E58*1.08</f>
        <v>3.24</v>
      </c>
      <c r="G58" s="15">
        <v>0.08</v>
      </c>
      <c r="H58" s="13">
        <f>E58*D58</f>
        <v>3000</v>
      </c>
      <c r="I58" s="16">
        <f>H58*1.08</f>
        <v>3240</v>
      </c>
      <c r="J58" s="245"/>
    </row>
    <row r="59" spans="1:10" ht="24" x14ac:dyDescent="0.25">
      <c r="A59" s="43">
        <v>2</v>
      </c>
      <c r="B59" s="28" t="s">
        <v>48</v>
      </c>
      <c r="C59" s="11" t="s">
        <v>3</v>
      </c>
      <c r="D59" s="11">
        <v>200</v>
      </c>
      <c r="E59" s="13">
        <v>25</v>
      </c>
      <c r="F59" s="14">
        <f t="shared" ref="F59:F60" si="8">E59*1.08</f>
        <v>27</v>
      </c>
      <c r="G59" s="15">
        <v>0.08</v>
      </c>
      <c r="H59" s="13">
        <f t="shared" ref="H59:H60" si="9">E59*D59</f>
        <v>5000</v>
      </c>
      <c r="I59" s="16">
        <f t="shared" ref="I59:I60" si="10">H59*1.08</f>
        <v>5400</v>
      </c>
      <c r="J59" s="24"/>
    </row>
    <row r="60" spans="1:10" ht="42.75" customHeight="1" x14ac:dyDescent="0.25">
      <c r="A60" s="43">
        <v>3</v>
      </c>
      <c r="B60" s="28" t="s">
        <v>49</v>
      </c>
      <c r="C60" s="11" t="s">
        <v>3</v>
      </c>
      <c r="D60" s="11">
        <v>80</v>
      </c>
      <c r="E60" s="13">
        <v>3</v>
      </c>
      <c r="F60" s="14">
        <f t="shared" si="8"/>
        <v>3.24</v>
      </c>
      <c r="G60" s="15">
        <v>0.08</v>
      </c>
      <c r="H60" s="13">
        <f t="shared" si="9"/>
        <v>240</v>
      </c>
      <c r="I60" s="16">
        <f t="shared" si="10"/>
        <v>259.20000000000005</v>
      </c>
      <c r="J60" s="245"/>
    </row>
    <row r="61" spans="1:10" ht="93.75" customHeight="1" x14ac:dyDescent="0.25">
      <c r="A61" s="43">
        <v>4</v>
      </c>
      <c r="B61" s="28" t="s">
        <v>50</v>
      </c>
      <c r="C61" s="11" t="s">
        <v>3</v>
      </c>
      <c r="D61" s="11">
        <v>80</v>
      </c>
      <c r="E61" s="13">
        <v>5</v>
      </c>
      <c r="F61" s="44">
        <f>E61*1.08</f>
        <v>5.4</v>
      </c>
      <c r="G61" s="45">
        <v>0.08</v>
      </c>
      <c r="H61" s="46">
        <f>E61*D61</f>
        <v>400</v>
      </c>
      <c r="I61" s="46">
        <f>H61*1.08</f>
        <v>432</v>
      </c>
      <c r="J61" s="31"/>
    </row>
    <row r="62" spans="1:10" x14ac:dyDescent="0.25">
      <c r="A62" s="39"/>
      <c r="B62" s="47"/>
      <c r="C62" s="25"/>
      <c r="D62" s="25"/>
      <c r="E62" s="27"/>
      <c r="F62" s="25"/>
      <c r="G62" s="22" t="s">
        <v>51</v>
      </c>
      <c r="H62" s="23">
        <f>SUM(H58:H61)</f>
        <v>8640</v>
      </c>
      <c r="I62" s="23">
        <f>SUM(I58:I61)</f>
        <v>9331.2000000000007</v>
      </c>
      <c r="J62" s="11"/>
    </row>
    <row r="63" spans="1:10" x14ac:dyDescent="0.25">
      <c r="A63" s="40"/>
      <c r="B63" s="40"/>
      <c r="C63" s="40"/>
      <c r="D63" s="40"/>
      <c r="E63" s="40"/>
      <c r="F63" s="40"/>
      <c r="G63" s="40"/>
      <c r="H63" s="40"/>
      <c r="I63" s="40"/>
      <c r="J63" s="40"/>
    </row>
    <row r="64" spans="1:10" x14ac:dyDescent="0.25">
      <c r="A64" s="40"/>
      <c r="B64" s="40"/>
      <c r="C64" s="40"/>
      <c r="D64" s="40"/>
      <c r="E64" s="40"/>
      <c r="F64" s="40"/>
      <c r="G64" s="40"/>
      <c r="H64" s="40"/>
      <c r="I64" s="40"/>
      <c r="J64" s="40"/>
    </row>
    <row r="65" spans="1:10" x14ac:dyDescent="0.25">
      <c r="A65" s="40"/>
      <c r="B65" s="40"/>
      <c r="C65" s="40"/>
      <c r="D65" s="40"/>
      <c r="E65" s="40"/>
      <c r="F65" s="40"/>
      <c r="G65" s="40"/>
      <c r="H65" s="40"/>
      <c r="I65" s="40"/>
      <c r="J65" s="40"/>
    </row>
    <row r="66" spans="1:10" x14ac:dyDescent="0.25">
      <c r="A66" s="40"/>
      <c r="B66" s="40"/>
      <c r="C66" s="40"/>
      <c r="D66" s="40"/>
      <c r="E66" s="40"/>
      <c r="F66" s="40"/>
      <c r="G66" s="40"/>
      <c r="H66" s="40"/>
      <c r="I66" s="40"/>
      <c r="J66" s="40"/>
    </row>
    <row r="67" spans="1:10" x14ac:dyDescent="0.25">
      <c r="A67" s="40"/>
      <c r="B67" s="40"/>
      <c r="C67" s="40"/>
      <c r="D67" s="40"/>
      <c r="E67" s="40"/>
      <c r="F67" s="40"/>
      <c r="G67" s="40"/>
      <c r="H67" s="40"/>
      <c r="I67" s="40"/>
      <c r="J67" s="40"/>
    </row>
    <row r="68" spans="1:10" x14ac:dyDescent="0.25">
      <c r="A68" s="40"/>
      <c r="B68" s="40"/>
      <c r="C68" s="40"/>
      <c r="D68" s="40"/>
      <c r="E68" s="40"/>
      <c r="F68" s="40"/>
      <c r="G68" s="40"/>
      <c r="H68" s="40"/>
      <c r="I68" s="40"/>
      <c r="J68" s="40"/>
    </row>
    <row r="69" spans="1:10" x14ac:dyDescent="0.25">
      <c r="A69" s="40"/>
      <c r="B69" s="40"/>
      <c r="C69" s="40"/>
      <c r="D69" s="40"/>
      <c r="E69" s="40"/>
      <c r="F69" s="40"/>
      <c r="G69" s="40"/>
      <c r="H69" s="40"/>
      <c r="I69" s="40"/>
      <c r="J69" s="40"/>
    </row>
    <row r="70" spans="1:10" x14ac:dyDescent="0.25">
      <c r="A70" s="40"/>
      <c r="B70" s="247" t="s">
        <v>184</v>
      </c>
      <c r="C70" s="40"/>
      <c r="D70" s="40"/>
      <c r="E70" s="40"/>
      <c r="F70" s="40"/>
      <c r="G70" s="40"/>
      <c r="H70" s="40"/>
      <c r="I70" s="40"/>
      <c r="J70" s="40"/>
    </row>
    <row r="71" spans="1:10" x14ac:dyDescent="0.25">
      <c r="A71" s="40"/>
      <c r="B71" s="40"/>
      <c r="C71" s="40"/>
      <c r="D71" s="40"/>
      <c r="E71" s="40"/>
      <c r="F71" s="40"/>
      <c r="G71" s="40"/>
      <c r="H71" s="40"/>
      <c r="I71" s="258"/>
      <c r="J71" s="259"/>
    </row>
    <row r="72" spans="1:10" x14ac:dyDescent="0.25">
      <c r="A72" s="40"/>
      <c r="B72" s="40"/>
      <c r="C72" s="40"/>
      <c r="D72" s="40"/>
      <c r="E72" s="40"/>
      <c r="F72" s="40"/>
      <c r="G72" s="40"/>
      <c r="H72" s="40"/>
      <c r="I72" s="40"/>
      <c r="J72" s="40"/>
    </row>
    <row r="73" spans="1:10" ht="36" x14ac:dyDescent="0.25">
      <c r="A73" s="6" t="s">
        <v>20</v>
      </c>
      <c r="B73" s="6" t="s">
        <v>21</v>
      </c>
      <c r="C73" s="6" t="s">
        <v>22</v>
      </c>
      <c r="D73" s="6" t="s">
        <v>23</v>
      </c>
      <c r="E73" s="3" t="s">
        <v>24</v>
      </c>
      <c r="F73" s="3" t="s">
        <v>25</v>
      </c>
      <c r="G73" s="6" t="s">
        <v>26</v>
      </c>
      <c r="H73" s="3" t="s">
        <v>27</v>
      </c>
      <c r="I73" s="3" t="s">
        <v>28</v>
      </c>
      <c r="J73" s="3" t="s">
        <v>29</v>
      </c>
    </row>
    <row r="74" spans="1:10" ht="89.25" customHeight="1" x14ac:dyDescent="0.25">
      <c r="A74" s="33">
        <v>1</v>
      </c>
      <c r="B74" s="53" t="s">
        <v>148</v>
      </c>
      <c r="C74" s="33" t="s">
        <v>53</v>
      </c>
      <c r="D74" s="33">
        <v>4</v>
      </c>
      <c r="E74" s="54">
        <v>230</v>
      </c>
      <c r="F74" s="55">
        <f>1.08*E74</f>
        <v>248.4</v>
      </c>
      <c r="G74" s="15">
        <v>0.08</v>
      </c>
      <c r="H74" s="55">
        <f>D74*E74</f>
        <v>920</v>
      </c>
      <c r="I74" s="55">
        <f>1.08*H74</f>
        <v>993.6</v>
      </c>
      <c r="J74" s="11"/>
    </row>
    <row r="75" spans="1:10" ht="81" customHeight="1" x14ac:dyDescent="0.25">
      <c r="A75" s="33">
        <v>2</v>
      </c>
      <c r="B75" s="53" t="s">
        <v>54</v>
      </c>
      <c r="C75" s="33" t="s">
        <v>3</v>
      </c>
      <c r="D75" s="33">
        <v>3</v>
      </c>
      <c r="E75" s="54">
        <v>540</v>
      </c>
      <c r="F75" s="55">
        <f>1.08*E75</f>
        <v>583.20000000000005</v>
      </c>
      <c r="G75" s="15">
        <v>0.08</v>
      </c>
      <c r="H75" s="55">
        <f>D75*E75</f>
        <v>1620</v>
      </c>
      <c r="I75" s="55">
        <f>1.08*H75</f>
        <v>1749.6000000000001</v>
      </c>
      <c r="J75" s="11"/>
    </row>
    <row r="76" spans="1:10" x14ac:dyDescent="0.25">
      <c r="A76" s="35"/>
      <c r="B76" s="36"/>
      <c r="C76" s="35"/>
      <c r="D76" s="35"/>
      <c r="E76" s="35"/>
      <c r="F76" s="35"/>
      <c r="G76" s="37" t="s">
        <v>7</v>
      </c>
      <c r="H76" s="38">
        <f>SUM(H74:H75)</f>
        <v>2540</v>
      </c>
      <c r="I76" s="52">
        <f>SUM(I74:I75)</f>
        <v>2743.2000000000003</v>
      </c>
      <c r="J76" s="35"/>
    </row>
    <row r="77" spans="1:10" x14ac:dyDescent="0.25">
      <c r="A77" s="40"/>
      <c r="B77" s="40"/>
      <c r="C77" s="40"/>
      <c r="D77" s="40"/>
      <c r="E77" s="40"/>
      <c r="F77" s="40"/>
      <c r="G77" s="40"/>
      <c r="H77" s="40"/>
      <c r="I77" s="40"/>
      <c r="J77" s="40"/>
    </row>
    <row r="78" spans="1:10" x14ac:dyDescent="0.25">
      <c r="A78" s="40"/>
      <c r="B78" s="40"/>
      <c r="C78" s="40"/>
      <c r="D78" s="40"/>
      <c r="E78" s="40"/>
      <c r="F78" s="40"/>
      <c r="G78" s="40"/>
      <c r="H78" s="40"/>
      <c r="I78" s="40"/>
      <c r="J78" s="40"/>
    </row>
    <row r="79" spans="1:10" x14ac:dyDescent="0.25">
      <c r="A79" s="40"/>
      <c r="B79" s="40"/>
      <c r="C79" s="40"/>
      <c r="D79" s="40"/>
      <c r="E79" s="40"/>
      <c r="F79" s="40"/>
      <c r="G79" s="40"/>
      <c r="H79" s="40"/>
      <c r="I79" s="40"/>
      <c r="J79" s="40"/>
    </row>
    <row r="80" spans="1:10" x14ac:dyDescent="0.25">
      <c r="A80" s="40"/>
      <c r="B80" s="247" t="s">
        <v>185</v>
      </c>
      <c r="C80" s="40"/>
      <c r="D80" s="40"/>
      <c r="E80" s="40"/>
      <c r="F80" s="40"/>
      <c r="G80" s="40"/>
      <c r="H80" s="40"/>
      <c r="I80" s="258"/>
      <c r="J80" s="259"/>
    </row>
    <row r="81" spans="1:10" x14ac:dyDescent="0.25">
      <c r="A81" s="40"/>
      <c r="B81" s="40"/>
      <c r="C81" s="40"/>
      <c r="D81" s="40"/>
      <c r="E81" s="40"/>
      <c r="F81" s="40"/>
      <c r="G81" s="40"/>
      <c r="H81" s="40"/>
      <c r="I81" s="40"/>
      <c r="J81" s="40"/>
    </row>
    <row r="82" spans="1:10" ht="36" x14ac:dyDescent="0.25">
      <c r="A82" s="6" t="s">
        <v>20</v>
      </c>
      <c r="B82" s="6" t="s">
        <v>21</v>
      </c>
      <c r="C82" s="6" t="s">
        <v>22</v>
      </c>
      <c r="D82" s="6" t="s">
        <v>23</v>
      </c>
      <c r="E82" s="3" t="s">
        <v>24</v>
      </c>
      <c r="F82" s="3" t="s">
        <v>25</v>
      </c>
      <c r="G82" s="203" t="s">
        <v>26</v>
      </c>
      <c r="H82" s="3" t="s">
        <v>27</v>
      </c>
      <c r="I82" s="3" t="s">
        <v>28</v>
      </c>
      <c r="J82" s="3" t="s">
        <v>29</v>
      </c>
    </row>
    <row r="83" spans="1:10" x14ac:dyDescent="0.25">
      <c r="A83" s="10" t="s">
        <v>10</v>
      </c>
      <c r="B83" s="10" t="s">
        <v>55</v>
      </c>
      <c r="C83" s="11" t="s">
        <v>3</v>
      </c>
      <c r="D83" s="11">
        <v>300</v>
      </c>
      <c r="E83" s="55">
        <v>3</v>
      </c>
      <c r="F83" s="55">
        <f>1.08*E83</f>
        <v>3.24</v>
      </c>
      <c r="G83" s="15">
        <v>0.08</v>
      </c>
      <c r="H83" s="55">
        <f>D83*E83</f>
        <v>900</v>
      </c>
      <c r="I83" s="55">
        <f>1.08*H83</f>
        <v>972.00000000000011</v>
      </c>
      <c r="J83" s="11"/>
    </row>
    <row r="84" spans="1:10" x14ac:dyDescent="0.25">
      <c r="A84" s="10" t="s">
        <v>11</v>
      </c>
      <c r="B84" s="10" t="s">
        <v>56</v>
      </c>
      <c r="C84" s="11" t="s">
        <v>3</v>
      </c>
      <c r="D84" s="12">
        <v>300000</v>
      </c>
      <c r="E84" s="55">
        <v>0.05</v>
      </c>
      <c r="F84" s="55">
        <f t="shared" ref="F84:F87" si="11">1.08*E84</f>
        <v>5.4000000000000006E-2</v>
      </c>
      <c r="G84" s="15">
        <v>0.08</v>
      </c>
      <c r="H84" s="55">
        <f t="shared" ref="H84:H89" si="12">D84*E84</f>
        <v>15000</v>
      </c>
      <c r="I84" s="55">
        <f t="shared" ref="I84:I87" si="13">1.08*H84</f>
        <v>16200.000000000002</v>
      </c>
      <c r="J84" s="11"/>
    </row>
    <row r="85" spans="1:10" x14ac:dyDescent="0.25">
      <c r="A85" s="10" t="s">
        <v>14</v>
      </c>
      <c r="B85" s="10" t="s">
        <v>57</v>
      </c>
      <c r="C85" s="11" t="s">
        <v>3</v>
      </c>
      <c r="D85" s="11">
        <v>30</v>
      </c>
      <c r="E85" s="55">
        <v>15</v>
      </c>
      <c r="F85" s="55">
        <f t="shared" si="11"/>
        <v>16.200000000000003</v>
      </c>
      <c r="G85" s="15">
        <v>0.08</v>
      </c>
      <c r="H85" s="55">
        <f t="shared" si="12"/>
        <v>450</v>
      </c>
      <c r="I85" s="55">
        <f t="shared" si="13"/>
        <v>486.00000000000006</v>
      </c>
      <c r="J85" s="11"/>
    </row>
    <row r="86" spans="1:10" x14ac:dyDescent="0.25">
      <c r="A86" s="10" t="s">
        <v>36</v>
      </c>
      <c r="B86" s="10" t="s">
        <v>58</v>
      </c>
      <c r="C86" s="11" t="s">
        <v>3</v>
      </c>
      <c r="D86" s="11">
        <v>50</v>
      </c>
      <c r="E86" s="55">
        <v>8</v>
      </c>
      <c r="F86" s="55">
        <f t="shared" si="11"/>
        <v>8.64</v>
      </c>
      <c r="G86" s="15">
        <v>0.08</v>
      </c>
      <c r="H86" s="55">
        <f t="shared" si="12"/>
        <v>400</v>
      </c>
      <c r="I86" s="55">
        <f t="shared" si="13"/>
        <v>432</v>
      </c>
      <c r="J86" s="11"/>
    </row>
    <row r="87" spans="1:10" ht="39.75" customHeight="1" x14ac:dyDescent="0.25">
      <c r="A87" s="135" t="s">
        <v>37</v>
      </c>
      <c r="B87" s="135" t="s">
        <v>59</v>
      </c>
      <c r="C87" s="21" t="s">
        <v>3</v>
      </c>
      <c r="D87" s="21">
        <v>5000</v>
      </c>
      <c r="E87" s="89">
        <v>5</v>
      </c>
      <c r="F87" s="89">
        <f t="shared" si="11"/>
        <v>5.4</v>
      </c>
      <c r="G87" s="187">
        <v>0.23</v>
      </c>
      <c r="H87" s="89">
        <f t="shared" si="12"/>
        <v>25000</v>
      </c>
      <c r="I87" s="89">
        <f t="shared" si="13"/>
        <v>27000</v>
      </c>
      <c r="J87" s="21"/>
    </row>
    <row r="88" spans="1:10" ht="104.25" customHeight="1" x14ac:dyDescent="0.25">
      <c r="A88" s="135" t="s">
        <v>39</v>
      </c>
      <c r="B88" s="135" t="s">
        <v>179</v>
      </c>
      <c r="C88" s="21" t="s">
        <v>3</v>
      </c>
      <c r="D88" s="21">
        <v>1000</v>
      </c>
      <c r="E88" s="239">
        <v>9</v>
      </c>
      <c r="F88" s="89">
        <f t="shared" ref="F88" si="14">1.08*E88</f>
        <v>9.7200000000000006</v>
      </c>
      <c r="G88" s="187">
        <v>0.23</v>
      </c>
      <c r="H88" s="89">
        <f t="shared" ref="H88" si="15">D88*E88</f>
        <v>9000</v>
      </c>
      <c r="I88" s="89">
        <f t="shared" ref="I88" si="16">1.08*H88</f>
        <v>9720</v>
      </c>
      <c r="J88" s="21"/>
    </row>
    <row r="89" spans="1:10" x14ac:dyDescent="0.25">
      <c r="A89" s="135" t="s">
        <v>41</v>
      </c>
      <c r="B89" s="135" t="s">
        <v>60</v>
      </c>
      <c r="C89" s="21" t="s">
        <v>3</v>
      </c>
      <c r="D89" s="21">
        <v>5000</v>
      </c>
      <c r="E89" s="89">
        <v>1.5</v>
      </c>
      <c r="F89" s="89">
        <f>1.23*E89</f>
        <v>1.845</v>
      </c>
      <c r="G89" s="187">
        <v>0.23</v>
      </c>
      <c r="H89" s="89">
        <f t="shared" si="12"/>
        <v>7500</v>
      </c>
      <c r="I89" s="89">
        <f>1.23*H89</f>
        <v>9225</v>
      </c>
      <c r="J89" s="21"/>
    </row>
    <row r="90" spans="1:10" x14ac:dyDescent="0.25">
      <c r="A90" s="25"/>
      <c r="B90" s="26"/>
      <c r="C90" s="25"/>
      <c r="D90" s="25"/>
      <c r="E90" s="25"/>
      <c r="F90" s="25"/>
      <c r="G90" s="22" t="s">
        <v>7</v>
      </c>
      <c r="H90" s="56">
        <f>SUM(H83:H89)</f>
        <v>58250</v>
      </c>
      <c r="I90" s="56">
        <f>SUM(I83:I89)</f>
        <v>64035</v>
      </c>
      <c r="J90" s="57"/>
    </row>
    <row r="91" spans="1:10" x14ac:dyDescent="0.25">
      <c r="A91" s="25"/>
      <c r="B91" s="26"/>
      <c r="C91" s="25"/>
      <c r="D91" s="25"/>
      <c r="E91" s="25"/>
      <c r="F91" s="25"/>
      <c r="G91" s="119"/>
      <c r="H91" s="120"/>
      <c r="I91" s="120"/>
      <c r="J91" s="25"/>
    </row>
    <row r="92" spans="1:10" x14ac:dyDescent="0.25">
      <c r="A92" s="25"/>
      <c r="B92" s="246" t="s">
        <v>186</v>
      </c>
      <c r="C92" s="25"/>
      <c r="D92" s="25"/>
      <c r="E92" s="25"/>
      <c r="F92" s="25"/>
      <c r="G92" s="119"/>
      <c r="H92" s="120"/>
      <c r="I92" s="120"/>
      <c r="J92" s="25"/>
    </row>
    <row r="93" spans="1:10" x14ac:dyDescent="0.25">
      <c r="A93" s="40"/>
      <c r="B93" s="40"/>
      <c r="C93" s="40"/>
      <c r="D93" s="40"/>
      <c r="E93" s="40"/>
      <c r="F93" s="40"/>
      <c r="G93" s="40"/>
      <c r="H93" s="40"/>
      <c r="I93" s="40"/>
      <c r="J93" s="40"/>
    </row>
    <row r="94" spans="1:10" x14ac:dyDescent="0.25">
      <c r="A94" s="40"/>
      <c r="B94" s="40"/>
      <c r="C94" s="40"/>
      <c r="D94" s="40"/>
      <c r="E94" s="40"/>
      <c r="F94" s="40"/>
      <c r="G94" s="40"/>
      <c r="H94" s="40"/>
      <c r="I94" s="40"/>
      <c r="J94" s="40"/>
    </row>
    <row r="95" spans="1:10" ht="36" x14ac:dyDescent="0.25">
      <c r="A95" s="58" t="s">
        <v>0</v>
      </c>
      <c r="B95" s="58" t="s">
        <v>61</v>
      </c>
      <c r="C95" s="58" t="s">
        <v>1</v>
      </c>
      <c r="D95" s="58" t="s">
        <v>2</v>
      </c>
      <c r="E95" s="59" t="s">
        <v>62</v>
      </c>
      <c r="F95" s="59" t="s">
        <v>63</v>
      </c>
      <c r="G95" s="59" t="s">
        <v>17</v>
      </c>
      <c r="H95" s="59" t="s">
        <v>15</v>
      </c>
      <c r="I95" s="59" t="s">
        <v>64</v>
      </c>
      <c r="J95" s="58" t="s">
        <v>9</v>
      </c>
    </row>
    <row r="96" spans="1:10" ht="36" x14ac:dyDescent="0.25">
      <c r="A96" s="60" t="s">
        <v>10</v>
      </c>
      <c r="B96" s="60" t="s">
        <v>65</v>
      </c>
      <c r="C96" s="61" t="s">
        <v>6</v>
      </c>
      <c r="D96" s="62">
        <v>4</v>
      </c>
      <c r="E96" s="63">
        <v>73</v>
      </c>
      <c r="F96" s="64">
        <f>E96*8%+E96</f>
        <v>78.84</v>
      </c>
      <c r="G96" s="65">
        <v>0.08</v>
      </c>
      <c r="H96" s="63">
        <f>E96*D96</f>
        <v>292</v>
      </c>
      <c r="I96" s="63">
        <f>H96*8%+H96</f>
        <v>315.36</v>
      </c>
      <c r="J96" s="60"/>
    </row>
    <row r="97" spans="1:10" ht="36" x14ac:dyDescent="0.25">
      <c r="A97" s="60" t="s">
        <v>66</v>
      </c>
      <c r="B97" s="60" t="s">
        <v>67</v>
      </c>
      <c r="C97" s="61" t="s">
        <v>6</v>
      </c>
      <c r="D97" s="62">
        <v>5</v>
      </c>
      <c r="E97" s="63">
        <v>250</v>
      </c>
      <c r="F97" s="64">
        <f>E97*8%+E97</f>
        <v>270</v>
      </c>
      <c r="G97" s="65">
        <v>0.08</v>
      </c>
      <c r="H97" s="63">
        <f>E97*D97</f>
        <v>1250</v>
      </c>
      <c r="I97" s="63">
        <f>H97*8%+H97</f>
        <v>1350</v>
      </c>
      <c r="J97" s="60"/>
    </row>
    <row r="98" spans="1:10" ht="96" x14ac:dyDescent="0.25">
      <c r="A98" s="60" t="s">
        <v>14</v>
      </c>
      <c r="B98" s="60" t="s">
        <v>68</v>
      </c>
      <c r="C98" s="61" t="s">
        <v>12</v>
      </c>
      <c r="D98" s="62">
        <v>1</v>
      </c>
      <c r="E98" s="63">
        <v>4600</v>
      </c>
      <c r="F98" s="64">
        <f>E98*8%+E98</f>
        <v>4968</v>
      </c>
      <c r="G98" s="65">
        <v>0.08</v>
      </c>
      <c r="H98" s="63">
        <f>E98*D98</f>
        <v>4600</v>
      </c>
      <c r="I98" s="63">
        <f>H98*8%+H98</f>
        <v>4968</v>
      </c>
      <c r="J98" s="60"/>
    </row>
    <row r="99" spans="1:10" x14ac:dyDescent="0.25">
      <c r="A99" s="66"/>
      <c r="B99" s="67"/>
      <c r="C99" s="67"/>
      <c r="D99" s="67"/>
      <c r="E99" s="67"/>
      <c r="F99" s="270" t="s">
        <v>7</v>
      </c>
      <c r="G99" s="270"/>
      <c r="H99" s="68">
        <f>SUM(H96:H98)</f>
        <v>6142</v>
      </c>
      <c r="I99" s="69">
        <f>SUM(I96:I98)</f>
        <v>6633.3600000000006</v>
      </c>
      <c r="J99" s="59"/>
    </row>
    <row r="100" spans="1:10" x14ac:dyDescent="0.25">
      <c r="A100" s="40"/>
      <c r="B100" s="40"/>
      <c r="C100" s="40"/>
      <c r="D100" s="40"/>
      <c r="E100" s="40"/>
      <c r="F100" s="40"/>
      <c r="G100" s="40"/>
      <c r="H100" s="40"/>
      <c r="I100" s="40"/>
      <c r="J100" s="40"/>
    </row>
    <row r="101" spans="1:10" x14ac:dyDescent="0.25">
      <c r="A101" s="40"/>
      <c r="B101" s="40"/>
      <c r="C101" s="40"/>
      <c r="D101" s="40"/>
      <c r="E101" s="40"/>
      <c r="F101" s="40"/>
      <c r="G101" s="40"/>
      <c r="H101" s="40"/>
      <c r="I101" s="40"/>
      <c r="J101" s="40"/>
    </row>
    <row r="102" spans="1:10" x14ac:dyDescent="0.25">
      <c r="A102" s="40"/>
      <c r="B102" s="40"/>
      <c r="C102" s="40"/>
      <c r="D102" s="40"/>
      <c r="E102" s="40"/>
      <c r="F102" s="40"/>
      <c r="G102" s="40"/>
      <c r="H102" s="40"/>
      <c r="I102" s="40"/>
      <c r="J102" s="40"/>
    </row>
    <row r="103" spans="1:10" x14ac:dyDescent="0.25">
      <c r="A103" s="40"/>
      <c r="B103" s="247" t="s">
        <v>187</v>
      </c>
      <c r="C103" s="40"/>
      <c r="D103" s="40"/>
      <c r="E103" s="40"/>
      <c r="F103" s="40"/>
      <c r="G103" s="40"/>
      <c r="H103" s="40"/>
      <c r="I103" s="258"/>
      <c r="J103" s="259"/>
    </row>
    <row r="104" spans="1:10" x14ac:dyDescent="0.25">
      <c r="A104" s="40"/>
      <c r="B104" s="40"/>
      <c r="C104" s="40"/>
      <c r="D104" s="40"/>
      <c r="E104" s="40"/>
      <c r="F104" s="40"/>
      <c r="G104" s="40"/>
      <c r="H104" s="40"/>
      <c r="I104" s="40"/>
      <c r="J104" s="40"/>
    </row>
    <row r="105" spans="1:10" ht="36" x14ac:dyDescent="0.25">
      <c r="A105" s="204" t="s">
        <v>0</v>
      </c>
      <c r="B105" s="204" t="s">
        <v>61</v>
      </c>
      <c r="C105" s="204" t="s">
        <v>1</v>
      </c>
      <c r="D105" s="204" t="s">
        <v>2</v>
      </c>
      <c r="E105" s="205" t="s">
        <v>62</v>
      </c>
      <c r="F105" s="205" t="s">
        <v>63</v>
      </c>
      <c r="G105" s="205" t="s">
        <v>17</v>
      </c>
      <c r="H105" s="205" t="s">
        <v>15</v>
      </c>
      <c r="I105" s="205" t="s">
        <v>16</v>
      </c>
      <c r="J105" s="204" t="s">
        <v>9</v>
      </c>
    </row>
    <row r="106" spans="1:10" ht="36" x14ac:dyDescent="0.25">
      <c r="A106" s="206">
        <v>1</v>
      </c>
      <c r="B106" s="207" t="s">
        <v>69</v>
      </c>
      <c r="C106" s="208" t="s">
        <v>12</v>
      </c>
      <c r="D106" s="209">
        <v>1</v>
      </c>
      <c r="E106" s="210">
        <v>9300</v>
      </c>
      <c r="F106" s="211">
        <f>E106*1.08</f>
        <v>10044</v>
      </c>
      <c r="G106" s="212">
        <v>0.08</v>
      </c>
      <c r="H106" s="211">
        <f>E106*D106</f>
        <v>9300</v>
      </c>
      <c r="I106" s="213">
        <f>F106*D106</f>
        <v>10044</v>
      </c>
      <c r="J106" s="206"/>
    </row>
    <row r="107" spans="1:10" ht="24" x14ac:dyDescent="0.25">
      <c r="A107" s="214">
        <v>2</v>
      </c>
      <c r="B107" s="215" t="s">
        <v>70</v>
      </c>
      <c r="C107" s="216" t="s">
        <v>12</v>
      </c>
      <c r="D107" s="217">
        <v>4</v>
      </c>
      <c r="E107" s="218">
        <v>800</v>
      </c>
      <c r="F107" s="211">
        <f>E107*1.23</f>
        <v>984</v>
      </c>
      <c r="G107" s="212">
        <v>0.23</v>
      </c>
      <c r="H107" s="211">
        <f>E107*D107</f>
        <v>3200</v>
      </c>
      <c r="I107" s="213">
        <f>F107*D107</f>
        <v>3936</v>
      </c>
      <c r="J107" s="219"/>
    </row>
    <row r="108" spans="1:10" ht="60" x14ac:dyDescent="0.25">
      <c r="A108" s="220">
        <v>4</v>
      </c>
      <c r="B108" s="221" t="s">
        <v>71</v>
      </c>
      <c r="C108" s="214" t="s">
        <v>12</v>
      </c>
      <c r="D108" s="214">
        <v>10</v>
      </c>
      <c r="E108" s="222">
        <v>1200</v>
      </c>
      <c r="F108" s="223">
        <f>E108*1.08</f>
        <v>1296</v>
      </c>
      <c r="G108" s="224">
        <v>0.08</v>
      </c>
      <c r="H108" s="211">
        <f>E108*D108</f>
        <v>12000</v>
      </c>
      <c r="I108" s="225">
        <f>F108*D108</f>
        <v>12960</v>
      </c>
      <c r="J108" s="226"/>
    </row>
    <row r="109" spans="1:10" x14ac:dyDescent="0.25">
      <c r="A109" s="70"/>
      <c r="B109" s="71"/>
      <c r="C109" s="70"/>
      <c r="D109" s="70"/>
      <c r="E109" s="72"/>
      <c r="F109" s="274" t="s">
        <v>7</v>
      </c>
      <c r="G109" s="275"/>
      <c r="H109" s="73">
        <f>SUM(H106:H108)</f>
        <v>24500</v>
      </c>
      <c r="I109" s="74">
        <f>SUM(I106:I108)</f>
        <v>26940</v>
      </c>
      <c r="J109" s="240"/>
    </row>
    <row r="110" spans="1:10" x14ac:dyDescent="0.25">
      <c r="A110" s="40"/>
      <c r="B110" s="267" t="s">
        <v>141</v>
      </c>
      <c r="C110" s="267"/>
      <c r="D110" s="267"/>
      <c r="E110" s="267"/>
      <c r="F110" s="40"/>
      <c r="G110" s="40"/>
      <c r="H110" s="40"/>
      <c r="I110" s="40"/>
      <c r="J110" s="40"/>
    </row>
    <row r="111" spans="1:10" x14ac:dyDescent="0.25">
      <c r="A111" s="40"/>
      <c r="B111" s="267"/>
      <c r="C111" s="267"/>
      <c r="D111" s="267"/>
      <c r="E111" s="267"/>
      <c r="F111" s="40"/>
      <c r="G111" s="40"/>
      <c r="H111" s="40"/>
      <c r="I111" s="40"/>
      <c r="J111" s="40"/>
    </row>
    <row r="112" spans="1:10" x14ac:dyDescent="0.25">
      <c r="A112" s="40"/>
      <c r="B112" s="40"/>
      <c r="C112" s="40"/>
      <c r="D112" s="40"/>
      <c r="E112" s="40"/>
      <c r="F112" s="40"/>
      <c r="G112" s="40"/>
      <c r="H112" s="40"/>
      <c r="I112" s="40"/>
      <c r="J112" s="40"/>
    </row>
    <row r="113" spans="1:10" x14ac:dyDescent="0.25">
      <c r="A113" s="40"/>
      <c r="B113" s="40"/>
      <c r="C113" s="40"/>
      <c r="D113" s="40"/>
      <c r="E113" s="40"/>
      <c r="F113" s="40"/>
      <c r="G113" s="40"/>
      <c r="H113" s="40"/>
      <c r="I113" s="40"/>
      <c r="J113" s="40"/>
    </row>
    <row r="114" spans="1:10" x14ac:dyDescent="0.25">
      <c r="A114" s="40"/>
      <c r="B114" s="40"/>
      <c r="C114" s="40"/>
      <c r="D114" s="40"/>
      <c r="E114" s="40"/>
      <c r="F114" s="40"/>
      <c r="G114" s="40"/>
      <c r="H114" s="40"/>
      <c r="I114" s="40"/>
      <c r="J114" s="40"/>
    </row>
    <row r="115" spans="1:10" x14ac:dyDescent="0.25">
      <c r="A115" s="40"/>
      <c r="B115" s="40"/>
      <c r="C115" s="40"/>
      <c r="D115" s="40"/>
      <c r="E115" s="40"/>
      <c r="F115" s="40"/>
      <c r="G115" s="40"/>
      <c r="H115" s="40"/>
      <c r="I115" s="40"/>
      <c r="J115" s="40"/>
    </row>
    <row r="116" spans="1:10" x14ac:dyDescent="0.25">
      <c r="A116" s="40"/>
      <c r="B116" s="247" t="s">
        <v>188</v>
      </c>
      <c r="C116" s="40"/>
      <c r="D116" s="40"/>
      <c r="E116" s="40"/>
      <c r="F116" s="40"/>
      <c r="G116" s="40"/>
      <c r="H116" s="40"/>
      <c r="I116" s="40"/>
      <c r="J116" s="40"/>
    </row>
    <row r="117" spans="1:10" x14ac:dyDescent="0.25">
      <c r="A117" s="40"/>
      <c r="B117" s="40"/>
      <c r="C117" s="40"/>
      <c r="D117" s="40"/>
      <c r="E117" s="40"/>
      <c r="F117" s="40"/>
      <c r="G117" s="40"/>
      <c r="H117" s="40"/>
      <c r="I117" s="258"/>
      <c r="J117" s="259"/>
    </row>
    <row r="118" spans="1:10" x14ac:dyDescent="0.25">
      <c r="A118" s="40"/>
      <c r="B118" s="40"/>
      <c r="C118" s="40"/>
      <c r="D118" s="40"/>
      <c r="E118" s="40"/>
      <c r="F118" s="40"/>
      <c r="G118" s="40"/>
      <c r="H118" s="40"/>
      <c r="I118" s="40"/>
      <c r="J118" s="40"/>
    </row>
    <row r="119" spans="1:10" ht="36" x14ac:dyDescent="0.25">
      <c r="A119" s="75" t="s">
        <v>20</v>
      </c>
      <c r="B119" s="75" t="s">
        <v>21</v>
      </c>
      <c r="C119" s="75" t="s">
        <v>22</v>
      </c>
      <c r="D119" s="75" t="s">
        <v>23</v>
      </c>
      <c r="E119" s="22" t="s">
        <v>24</v>
      </c>
      <c r="F119" s="22" t="s">
        <v>25</v>
      </c>
      <c r="G119" s="75" t="s">
        <v>26</v>
      </c>
      <c r="H119" s="22" t="s">
        <v>27</v>
      </c>
      <c r="I119" s="76" t="s">
        <v>28</v>
      </c>
      <c r="J119" s="22" t="s">
        <v>29</v>
      </c>
    </row>
    <row r="120" spans="1:10" ht="24" x14ac:dyDescent="0.25">
      <c r="A120" s="11">
        <v>1</v>
      </c>
      <c r="B120" s="77" t="s">
        <v>72</v>
      </c>
      <c r="C120" s="11" t="s">
        <v>12</v>
      </c>
      <c r="D120" s="33">
        <v>2</v>
      </c>
      <c r="E120" s="78">
        <v>410</v>
      </c>
      <c r="F120" s="79">
        <f t="shared" ref="F120:F137" si="17">E120*1.08</f>
        <v>442.8</v>
      </c>
      <c r="G120" s="80">
        <v>0.08</v>
      </c>
      <c r="H120" s="81">
        <f t="shared" ref="H120:H144" si="18">E120*D120</f>
        <v>820</v>
      </c>
      <c r="I120" s="55">
        <f t="shared" ref="I120:I144" si="19">F120*D120</f>
        <v>885.6</v>
      </c>
      <c r="J120" s="11"/>
    </row>
    <row r="121" spans="1:10" ht="48" x14ac:dyDescent="0.25">
      <c r="A121" s="11">
        <v>2</v>
      </c>
      <c r="B121" s="77" t="s">
        <v>73</v>
      </c>
      <c r="C121" s="11" t="s">
        <v>12</v>
      </c>
      <c r="D121" s="33">
        <v>1</v>
      </c>
      <c r="E121" s="78">
        <v>720</v>
      </c>
      <c r="F121" s="79">
        <f t="shared" si="17"/>
        <v>777.6</v>
      </c>
      <c r="G121" s="80">
        <v>0.08</v>
      </c>
      <c r="H121" s="81">
        <f t="shared" si="18"/>
        <v>720</v>
      </c>
      <c r="I121" s="55">
        <f t="shared" si="19"/>
        <v>777.6</v>
      </c>
      <c r="J121" s="11"/>
    </row>
    <row r="122" spans="1:10" ht="36" x14ac:dyDescent="0.25">
      <c r="A122" s="11">
        <v>3</v>
      </c>
      <c r="B122" s="77" t="s">
        <v>74</v>
      </c>
      <c r="C122" s="11" t="s">
        <v>12</v>
      </c>
      <c r="D122" s="33">
        <v>2</v>
      </c>
      <c r="E122" s="78">
        <v>410</v>
      </c>
      <c r="F122" s="79">
        <f t="shared" si="17"/>
        <v>442.8</v>
      </c>
      <c r="G122" s="80">
        <v>0.08</v>
      </c>
      <c r="H122" s="81">
        <f t="shared" si="18"/>
        <v>820</v>
      </c>
      <c r="I122" s="55">
        <f t="shared" si="19"/>
        <v>885.6</v>
      </c>
      <c r="J122" s="11"/>
    </row>
    <row r="123" spans="1:10" ht="24" x14ac:dyDescent="0.25">
      <c r="A123" s="11">
        <v>4</v>
      </c>
      <c r="B123" s="77" t="s">
        <v>75</v>
      </c>
      <c r="C123" s="11" t="s">
        <v>6</v>
      </c>
      <c r="D123" s="33">
        <v>1</v>
      </c>
      <c r="E123" s="78">
        <v>760</v>
      </c>
      <c r="F123" s="79">
        <f t="shared" si="17"/>
        <v>820.80000000000007</v>
      </c>
      <c r="G123" s="80">
        <v>0.08</v>
      </c>
      <c r="H123" s="81">
        <f t="shared" si="18"/>
        <v>760</v>
      </c>
      <c r="I123" s="55">
        <f t="shared" si="19"/>
        <v>820.80000000000007</v>
      </c>
      <c r="J123" s="11"/>
    </row>
    <row r="124" spans="1:10" ht="24" x14ac:dyDescent="0.25">
      <c r="A124" s="11">
        <v>5</v>
      </c>
      <c r="B124" s="77" t="s">
        <v>76</v>
      </c>
      <c r="C124" s="11" t="s">
        <v>6</v>
      </c>
      <c r="D124" s="33">
        <v>2</v>
      </c>
      <c r="E124" s="78">
        <v>810</v>
      </c>
      <c r="F124" s="79">
        <f t="shared" si="17"/>
        <v>874.80000000000007</v>
      </c>
      <c r="G124" s="80">
        <v>0.08</v>
      </c>
      <c r="H124" s="81">
        <f t="shared" si="18"/>
        <v>1620</v>
      </c>
      <c r="I124" s="55">
        <f t="shared" si="19"/>
        <v>1749.6000000000001</v>
      </c>
      <c r="J124" s="11"/>
    </row>
    <row r="125" spans="1:10" ht="24" x14ac:dyDescent="0.25">
      <c r="A125" s="11">
        <v>6</v>
      </c>
      <c r="B125" s="77" t="s">
        <v>77</v>
      </c>
      <c r="C125" s="11" t="s">
        <v>12</v>
      </c>
      <c r="D125" s="33">
        <v>2</v>
      </c>
      <c r="E125" s="78">
        <v>610</v>
      </c>
      <c r="F125" s="79">
        <f t="shared" si="17"/>
        <v>658.80000000000007</v>
      </c>
      <c r="G125" s="80">
        <v>0.08</v>
      </c>
      <c r="H125" s="81">
        <f t="shared" si="18"/>
        <v>1220</v>
      </c>
      <c r="I125" s="55">
        <f t="shared" si="19"/>
        <v>1317.6000000000001</v>
      </c>
      <c r="J125" s="11"/>
    </row>
    <row r="126" spans="1:10" ht="24" x14ac:dyDescent="0.25">
      <c r="A126" s="11">
        <v>7</v>
      </c>
      <c r="B126" s="77" t="s">
        <v>78</v>
      </c>
      <c r="C126" s="11" t="s">
        <v>12</v>
      </c>
      <c r="D126" s="33">
        <v>2</v>
      </c>
      <c r="E126" s="78">
        <v>610</v>
      </c>
      <c r="F126" s="79">
        <f t="shared" si="17"/>
        <v>658.80000000000007</v>
      </c>
      <c r="G126" s="80">
        <v>0.08</v>
      </c>
      <c r="H126" s="81">
        <f t="shared" si="18"/>
        <v>1220</v>
      </c>
      <c r="I126" s="55">
        <f t="shared" si="19"/>
        <v>1317.6000000000001</v>
      </c>
      <c r="J126" s="11"/>
    </row>
    <row r="127" spans="1:10" ht="24" x14ac:dyDescent="0.25">
      <c r="A127" s="11">
        <v>8</v>
      </c>
      <c r="B127" s="77" t="s">
        <v>79</v>
      </c>
      <c r="C127" s="11" t="s">
        <v>12</v>
      </c>
      <c r="D127" s="33">
        <v>2</v>
      </c>
      <c r="E127" s="78">
        <v>510</v>
      </c>
      <c r="F127" s="79">
        <f t="shared" si="17"/>
        <v>550.80000000000007</v>
      </c>
      <c r="G127" s="80">
        <v>0.08</v>
      </c>
      <c r="H127" s="81">
        <f t="shared" si="18"/>
        <v>1020</v>
      </c>
      <c r="I127" s="55">
        <f t="shared" si="19"/>
        <v>1101.6000000000001</v>
      </c>
      <c r="J127" s="11"/>
    </row>
    <row r="128" spans="1:10" ht="24" x14ac:dyDescent="0.25">
      <c r="A128" s="11">
        <v>9</v>
      </c>
      <c r="B128" s="82" t="s">
        <v>80</v>
      </c>
      <c r="C128" s="11" t="s">
        <v>12</v>
      </c>
      <c r="D128" s="83">
        <v>1</v>
      </c>
      <c r="E128" s="78">
        <v>1600</v>
      </c>
      <c r="F128" s="79">
        <f t="shared" si="17"/>
        <v>1728</v>
      </c>
      <c r="G128" s="80">
        <v>0.08</v>
      </c>
      <c r="H128" s="81">
        <f t="shared" si="18"/>
        <v>1600</v>
      </c>
      <c r="I128" s="55">
        <f t="shared" si="19"/>
        <v>1728</v>
      </c>
      <c r="J128" s="21"/>
    </row>
    <row r="129" spans="1:10" ht="24" x14ac:dyDescent="0.25">
      <c r="A129" s="11">
        <v>10</v>
      </c>
      <c r="B129" s="77" t="s">
        <v>81</v>
      </c>
      <c r="C129" s="11" t="s">
        <v>12</v>
      </c>
      <c r="D129" s="33">
        <v>2</v>
      </c>
      <c r="E129" s="78">
        <v>410</v>
      </c>
      <c r="F129" s="79">
        <f t="shared" si="17"/>
        <v>442.8</v>
      </c>
      <c r="G129" s="80">
        <v>0.08</v>
      </c>
      <c r="H129" s="81">
        <f t="shared" si="18"/>
        <v>820</v>
      </c>
      <c r="I129" s="55">
        <f t="shared" si="19"/>
        <v>885.6</v>
      </c>
      <c r="J129" s="11"/>
    </row>
    <row r="130" spans="1:10" ht="48" x14ac:dyDescent="0.25">
      <c r="A130" s="11">
        <v>11</v>
      </c>
      <c r="B130" s="77" t="s">
        <v>82</v>
      </c>
      <c r="C130" s="11" t="s">
        <v>12</v>
      </c>
      <c r="D130" s="33">
        <v>40</v>
      </c>
      <c r="E130" s="78">
        <v>36</v>
      </c>
      <c r="F130" s="79">
        <f t="shared" si="17"/>
        <v>38.880000000000003</v>
      </c>
      <c r="G130" s="80">
        <v>0.08</v>
      </c>
      <c r="H130" s="81">
        <f t="shared" si="18"/>
        <v>1440</v>
      </c>
      <c r="I130" s="55">
        <f t="shared" si="19"/>
        <v>1555.2</v>
      </c>
      <c r="J130" s="11"/>
    </row>
    <row r="131" spans="1:10" x14ac:dyDescent="0.25">
      <c r="A131" s="11">
        <v>12</v>
      </c>
      <c r="B131" s="77" t="s">
        <v>83</v>
      </c>
      <c r="C131" s="11" t="s">
        <v>6</v>
      </c>
      <c r="D131" s="33">
        <v>2</v>
      </c>
      <c r="E131" s="78">
        <v>660</v>
      </c>
      <c r="F131" s="79">
        <f t="shared" si="17"/>
        <v>712.80000000000007</v>
      </c>
      <c r="G131" s="80">
        <v>0.08</v>
      </c>
      <c r="H131" s="81">
        <f t="shared" si="18"/>
        <v>1320</v>
      </c>
      <c r="I131" s="55">
        <f t="shared" si="19"/>
        <v>1425.6000000000001</v>
      </c>
      <c r="J131" s="11"/>
    </row>
    <row r="132" spans="1:10" ht="24" x14ac:dyDescent="0.25">
      <c r="A132" s="11">
        <v>13</v>
      </c>
      <c r="B132" s="77" t="s">
        <v>84</v>
      </c>
      <c r="C132" s="11" t="s">
        <v>6</v>
      </c>
      <c r="D132" s="33">
        <v>4</v>
      </c>
      <c r="E132" s="78">
        <v>130</v>
      </c>
      <c r="F132" s="79">
        <f t="shared" si="17"/>
        <v>140.4</v>
      </c>
      <c r="G132" s="80">
        <v>0.08</v>
      </c>
      <c r="H132" s="81">
        <f t="shared" si="18"/>
        <v>520</v>
      </c>
      <c r="I132" s="55">
        <f t="shared" si="19"/>
        <v>561.6</v>
      </c>
      <c r="J132" s="11"/>
    </row>
    <row r="133" spans="1:10" x14ac:dyDescent="0.25">
      <c r="A133" s="11">
        <v>14</v>
      </c>
      <c r="B133" s="77" t="s">
        <v>85</v>
      </c>
      <c r="C133" s="11" t="s">
        <v>6</v>
      </c>
      <c r="D133" s="33">
        <v>1</v>
      </c>
      <c r="E133" s="78">
        <v>160</v>
      </c>
      <c r="F133" s="79">
        <f t="shared" si="17"/>
        <v>172.8</v>
      </c>
      <c r="G133" s="80">
        <v>0.08</v>
      </c>
      <c r="H133" s="81">
        <f t="shared" si="18"/>
        <v>160</v>
      </c>
      <c r="I133" s="55">
        <f t="shared" si="19"/>
        <v>172.8</v>
      </c>
      <c r="J133" s="11"/>
    </row>
    <row r="134" spans="1:10" x14ac:dyDescent="0.25">
      <c r="A134" s="11">
        <v>15</v>
      </c>
      <c r="B134" s="77" t="s">
        <v>86</v>
      </c>
      <c r="C134" s="33" t="s">
        <v>12</v>
      </c>
      <c r="D134" s="33">
        <v>1</v>
      </c>
      <c r="E134" s="84">
        <v>1900</v>
      </c>
      <c r="F134" s="85">
        <f t="shared" si="17"/>
        <v>2052</v>
      </c>
      <c r="G134" s="80">
        <v>0.08</v>
      </c>
      <c r="H134" s="86">
        <f t="shared" si="18"/>
        <v>1900</v>
      </c>
      <c r="I134" s="55">
        <f t="shared" si="19"/>
        <v>2052</v>
      </c>
      <c r="J134" s="11"/>
    </row>
    <row r="135" spans="1:10" x14ac:dyDescent="0.25">
      <c r="A135" s="21">
        <v>16</v>
      </c>
      <c r="B135" s="82" t="s">
        <v>87</v>
      </c>
      <c r="C135" s="83" t="s">
        <v>12</v>
      </c>
      <c r="D135" s="83">
        <v>1</v>
      </c>
      <c r="E135" s="78">
        <v>1600</v>
      </c>
      <c r="F135" s="87">
        <f t="shared" si="17"/>
        <v>1728</v>
      </c>
      <c r="G135" s="45">
        <v>0.08</v>
      </c>
      <c r="H135" s="88">
        <f t="shared" si="18"/>
        <v>1600</v>
      </c>
      <c r="I135" s="89">
        <f t="shared" si="19"/>
        <v>1728</v>
      </c>
      <c r="J135" s="21"/>
    </row>
    <row r="136" spans="1:10" x14ac:dyDescent="0.25">
      <c r="A136" s="21">
        <v>17</v>
      </c>
      <c r="B136" s="82" t="s">
        <v>88</v>
      </c>
      <c r="C136" s="83" t="s">
        <v>6</v>
      </c>
      <c r="D136" s="83">
        <v>2</v>
      </c>
      <c r="E136" s="78">
        <v>1450</v>
      </c>
      <c r="F136" s="87">
        <f t="shared" si="17"/>
        <v>1566</v>
      </c>
      <c r="G136" s="45">
        <v>0.08</v>
      </c>
      <c r="H136" s="88">
        <f t="shared" si="18"/>
        <v>2900</v>
      </c>
      <c r="I136" s="89">
        <f t="shared" si="19"/>
        <v>3132</v>
      </c>
      <c r="J136" s="21"/>
    </row>
    <row r="137" spans="1:10" x14ac:dyDescent="0.25">
      <c r="A137" s="21">
        <v>18</v>
      </c>
      <c r="B137" s="82" t="s">
        <v>89</v>
      </c>
      <c r="C137" s="83" t="s">
        <v>12</v>
      </c>
      <c r="D137" s="83">
        <v>1</v>
      </c>
      <c r="E137" s="78">
        <v>1300</v>
      </c>
      <c r="F137" s="87">
        <f t="shared" si="17"/>
        <v>1404</v>
      </c>
      <c r="G137" s="45">
        <v>0.08</v>
      </c>
      <c r="H137" s="88">
        <f t="shared" si="18"/>
        <v>1300</v>
      </c>
      <c r="I137" s="89">
        <f t="shared" si="19"/>
        <v>1404</v>
      </c>
      <c r="J137" s="21"/>
    </row>
    <row r="138" spans="1:10" ht="24" x14ac:dyDescent="0.25">
      <c r="A138" s="21">
        <v>19</v>
      </c>
      <c r="B138" s="21" t="s">
        <v>90</v>
      </c>
      <c r="C138" s="83" t="s">
        <v>12</v>
      </c>
      <c r="D138" s="83">
        <v>1</v>
      </c>
      <c r="E138" s="78">
        <v>1800</v>
      </c>
      <c r="F138" s="87">
        <f>E138*1.23</f>
        <v>2214</v>
      </c>
      <c r="G138" s="45">
        <v>0.23</v>
      </c>
      <c r="H138" s="88">
        <f t="shared" si="18"/>
        <v>1800</v>
      </c>
      <c r="I138" s="89">
        <f t="shared" si="19"/>
        <v>2214</v>
      </c>
      <c r="J138" s="21"/>
    </row>
    <row r="139" spans="1:10" ht="72" x14ac:dyDescent="0.25">
      <c r="A139" s="83">
        <v>20</v>
      </c>
      <c r="B139" s="21" t="s">
        <v>91</v>
      </c>
      <c r="C139" s="83" t="s">
        <v>6</v>
      </c>
      <c r="D139" s="83">
        <v>1</v>
      </c>
      <c r="E139" s="78">
        <v>1200</v>
      </c>
      <c r="F139" s="87">
        <f>E139*1.08</f>
        <v>1296</v>
      </c>
      <c r="G139" s="45">
        <v>0.08</v>
      </c>
      <c r="H139" s="88">
        <f t="shared" si="18"/>
        <v>1200</v>
      </c>
      <c r="I139" s="89">
        <f t="shared" si="19"/>
        <v>1296</v>
      </c>
      <c r="J139" s="21"/>
    </row>
    <row r="140" spans="1:10" ht="24" x14ac:dyDescent="0.25">
      <c r="A140" s="83">
        <v>21</v>
      </c>
      <c r="B140" s="21" t="s">
        <v>92</v>
      </c>
      <c r="C140" s="83" t="s">
        <v>12</v>
      </c>
      <c r="D140" s="83">
        <v>15</v>
      </c>
      <c r="E140" s="78">
        <v>860</v>
      </c>
      <c r="F140" s="87">
        <f>E140*1.08</f>
        <v>928.80000000000007</v>
      </c>
      <c r="G140" s="45">
        <v>0.08</v>
      </c>
      <c r="H140" s="88">
        <f t="shared" si="18"/>
        <v>12900</v>
      </c>
      <c r="I140" s="89">
        <f t="shared" si="19"/>
        <v>13932.000000000002</v>
      </c>
      <c r="J140" s="21"/>
    </row>
    <row r="141" spans="1:10" ht="24" x14ac:dyDescent="0.25">
      <c r="A141" s="83">
        <v>22</v>
      </c>
      <c r="B141" s="21" t="s">
        <v>93</v>
      </c>
      <c r="C141" s="83" t="s">
        <v>12</v>
      </c>
      <c r="D141" s="83">
        <v>15</v>
      </c>
      <c r="E141" s="78">
        <v>960</v>
      </c>
      <c r="F141" s="87">
        <f>E141*1.08</f>
        <v>1036.8000000000002</v>
      </c>
      <c r="G141" s="45">
        <v>0.08</v>
      </c>
      <c r="H141" s="88">
        <f t="shared" si="18"/>
        <v>14400</v>
      </c>
      <c r="I141" s="89">
        <f t="shared" si="19"/>
        <v>15552.000000000004</v>
      </c>
      <c r="J141" s="21"/>
    </row>
    <row r="142" spans="1:10" ht="24" x14ac:dyDescent="0.25">
      <c r="A142" s="83">
        <v>23</v>
      </c>
      <c r="B142" s="21" t="s">
        <v>94</v>
      </c>
      <c r="C142" s="83" t="s">
        <v>12</v>
      </c>
      <c r="D142" s="83">
        <v>8</v>
      </c>
      <c r="E142" s="78">
        <v>160</v>
      </c>
      <c r="F142" s="87">
        <f>E142*1.08</f>
        <v>172.8</v>
      </c>
      <c r="G142" s="45">
        <v>0.08</v>
      </c>
      <c r="H142" s="88">
        <f t="shared" si="18"/>
        <v>1280</v>
      </c>
      <c r="I142" s="89">
        <f t="shared" si="19"/>
        <v>1382.4</v>
      </c>
      <c r="J142" s="21"/>
    </row>
    <row r="143" spans="1:10" ht="72" x14ac:dyDescent="0.25">
      <c r="A143" s="83">
        <v>24</v>
      </c>
      <c r="B143" s="21" t="s">
        <v>95</v>
      </c>
      <c r="C143" s="83" t="s">
        <v>12</v>
      </c>
      <c r="D143" s="83">
        <v>10</v>
      </c>
      <c r="E143" s="78">
        <v>910</v>
      </c>
      <c r="F143" s="87">
        <f>E143*1.08</f>
        <v>982.80000000000007</v>
      </c>
      <c r="G143" s="45">
        <v>0.08</v>
      </c>
      <c r="H143" s="88">
        <f t="shared" si="18"/>
        <v>9100</v>
      </c>
      <c r="I143" s="89">
        <f t="shared" si="19"/>
        <v>9828</v>
      </c>
      <c r="J143" s="21"/>
    </row>
    <row r="144" spans="1:10" ht="48" x14ac:dyDescent="0.25">
      <c r="A144" s="33">
        <v>25</v>
      </c>
      <c r="B144" s="11" t="s">
        <v>96</v>
      </c>
      <c r="C144" s="33" t="s">
        <v>12</v>
      </c>
      <c r="D144" s="33">
        <v>2</v>
      </c>
      <c r="E144" s="78">
        <v>900</v>
      </c>
      <c r="F144" s="79">
        <f>E144*1.23</f>
        <v>1107</v>
      </c>
      <c r="G144" s="80">
        <v>0.23</v>
      </c>
      <c r="H144" s="81">
        <f t="shared" si="18"/>
        <v>1800</v>
      </c>
      <c r="I144" s="55">
        <f t="shared" si="19"/>
        <v>2214</v>
      </c>
      <c r="J144" s="11"/>
    </row>
    <row r="145" spans="1:10" ht="24" x14ac:dyDescent="0.25">
      <c r="A145" s="83">
        <v>26</v>
      </c>
      <c r="B145" s="102" t="s">
        <v>142</v>
      </c>
      <c r="C145" s="101" t="s">
        <v>3</v>
      </c>
      <c r="D145" s="103">
        <v>1</v>
      </c>
      <c r="E145" s="104">
        <v>760</v>
      </c>
      <c r="F145" s="130">
        <f>E145*G145+E145</f>
        <v>820.8</v>
      </c>
      <c r="G145" s="106">
        <v>0.08</v>
      </c>
      <c r="H145" s="131">
        <f t="shared" ref="H145:H148" si="20">D145*E145</f>
        <v>760</v>
      </c>
      <c r="I145" s="48">
        <f t="shared" ref="I145:I148" si="21">D145*F145</f>
        <v>820.8</v>
      </c>
      <c r="J145" s="133"/>
    </row>
    <row r="146" spans="1:10" ht="15" customHeight="1" x14ac:dyDescent="0.25">
      <c r="A146" s="33">
        <v>27</v>
      </c>
      <c r="B146" s="109" t="s">
        <v>143</v>
      </c>
      <c r="C146" s="101" t="s">
        <v>3</v>
      </c>
      <c r="D146" s="103">
        <v>1</v>
      </c>
      <c r="E146" s="104">
        <v>810</v>
      </c>
      <c r="F146" s="130">
        <f t="shared" ref="F146:F148" si="22">E146*G146+E146</f>
        <v>874.8</v>
      </c>
      <c r="G146" s="106">
        <v>0.08</v>
      </c>
      <c r="H146" s="131">
        <f t="shared" si="20"/>
        <v>810</v>
      </c>
      <c r="I146" s="48">
        <f t="shared" si="21"/>
        <v>874.8</v>
      </c>
      <c r="J146" s="133"/>
    </row>
    <row r="147" spans="1:10" ht="24.75" x14ac:dyDescent="0.25">
      <c r="A147" s="83">
        <v>28</v>
      </c>
      <c r="B147" s="109" t="s">
        <v>144</v>
      </c>
      <c r="C147" s="101" t="s">
        <v>3</v>
      </c>
      <c r="D147" s="103">
        <v>1</v>
      </c>
      <c r="E147" s="104">
        <v>750</v>
      </c>
      <c r="F147" s="130">
        <f t="shared" si="22"/>
        <v>810</v>
      </c>
      <c r="G147" s="106">
        <v>0.08</v>
      </c>
      <c r="H147" s="131">
        <f t="shared" si="20"/>
        <v>750</v>
      </c>
      <c r="I147" s="48">
        <f t="shared" si="21"/>
        <v>810</v>
      </c>
      <c r="J147" s="133"/>
    </row>
    <row r="148" spans="1:10" ht="24.75" x14ac:dyDescent="0.25">
      <c r="A148" s="33">
        <v>29</v>
      </c>
      <c r="B148" s="128" t="s">
        <v>145</v>
      </c>
      <c r="C148" s="101" t="s">
        <v>3</v>
      </c>
      <c r="D148" s="103">
        <v>1</v>
      </c>
      <c r="E148" s="104">
        <v>810</v>
      </c>
      <c r="F148" s="130">
        <f t="shared" si="22"/>
        <v>874.8</v>
      </c>
      <c r="G148" s="106">
        <v>0.08</v>
      </c>
      <c r="H148" s="131">
        <f t="shared" si="20"/>
        <v>810</v>
      </c>
      <c r="I148" s="48">
        <f t="shared" si="21"/>
        <v>874.8</v>
      </c>
      <c r="J148" s="133"/>
    </row>
    <row r="149" spans="1:10" ht="15.75" customHeight="1" x14ac:dyDescent="0.25">
      <c r="A149" s="110"/>
      <c r="B149" s="110"/>
      <c r="C149" s="110"/>
      <c r="D149" s="110"/>
      <c r="E149" s="129"/>
      <c r="F149" s="276" t="s">
        <v>7</v>
      </c>
      <c r="G149" s="277"/>
      <c r="H149" s="132">
        <f>SUM(H120:H148)</f>
        <v>67370</v>
      </c>
      <c r="I149" s="132">
        <f>SUM(I120:I148)</f>
        <v>73299.60000000002</v>
      </c>
      <c r="J149" s="134"/>
    </row>
    <row r="150" spans="1:10" ht="15.75" customHeight="1" x14ac:dyDescent="0.25">
      <c r="A150" s="267" t="s">
        <v>141</v>
      </c>
      <c r="B150" s="267"/>
      <c r="C150" s="267"/>
      <c r="D150" s="267"/>
      <c r="E150" s="129"/>
      <c r="F150" s="129"/>
      <c r="G150" s="129"/>
      <c r="H150" s="129"/>
      <c r="I150" s="129"/>
      <c r="J150" s="110"/>
    </row>
    <row r="151" spans="1:10" x14ac:dyDescent="0.25">
      <c r="A151" s="267"/>
      <c r="B151" s="267"/>
      <c r="C151" s="267"/>
      <c r="D151" s="267"/>
      <c r="E151" s="129"/>
      <c r="F151" s="129"/>
      <c r="G151" s="129"/>
      <c r="H151" s="129"/>
      <c r="I151" s="129"/>
      <c r="J151" s="110"/>
    </row>
    <row r="152" spans="1:10" x14ac:dyDescent="0.25">
      <c r="A152" s="110"/>
      <c r="B152" s="110"/>
      <c r="C152" s="110"/>
      <c r="D152" s="110"/>
      <c r="E152" s="129"/>
      <c r="F152" s="129"/>
      <c r="G152" s="129"/>
      <c r="H152" s="129"/>
      <c r="I152" s="129"/>
      <c r="J152" s="110"/>
    </row>
    <row r="153" spans="1:10" x14ac:dyDescent="0.25">
      <c r="A153" s="110"/>
      <c r="B153" s="248" t="s">
        <v>189</v>
      </c>
      <c r="C153" s="110"/>
      <c r="D153" s="110"/>
      <c r="E153" s="129"/>
      <c r="F153" s="129"/>
      <c r="G153" s="129"/>
      <c r="H153" s="129"/>
      <c r="I153" s="129"/>
      <c r="J153" s="110"/>
    </row>
    <row r="154" spans="1:10" x14ac:dyDescent="0.25">
      <c r="A154" s="40"/>
      <c r="B154" s="40"/>
      <c r="C154" s="40"/>
      <c r="D154" s="40"/>
      <c r="E154" s="40"/>
      <c r="F154" s="40"/>
      <c r="G154" s="40"/>
      <c r="H154" s="40"/>
      <c r="I154" s="40"/>
      <c r="J154" s="40"/>
    </row>
    <row r="155" spans="1:10" ht="36" x14ac:dyDescent="0.25">
      <c r="A155" s="6" t="s">
        <v>20</v>
      </c>
      <c r="B155" s="6" t="s">
        <v>21</v>
      </c>
      <c r="C155" s="6" t="s">
        <v>22</v>
      </c>
      <c r="D155" s="6" t="s">
        <v>23</v>
      </c>
      <c r="E155" s="3" t="s">
        <v>24</v>
      </c>
      <c r="F155" s="3" t="s">
        <v>25</v>
      </c>
      <c r="G155" s="6" t="s">
        <v>26</v>
      </c>
      <c r="H155" s="3" t="s">
        <v>15</v>
      </c>
      <c r="I155" s="3" t="s">
        <v>28</v>
      </c>
      <c r="J155" s="3" t="s">
        <v>29</v>
      </c>
    </row>
    <row r="156" spans="1:10" ht="36" x14ac:dyDescent="0.25">
      <c r="A156" s="11" t="s">
        <v>97</v>
      </c>
      <c r="B156" s="28" t="s">
        <v>98</v>
      </c>
      <c r="C156" s="11" t="s">
        <v>3</v>
      </c>
      <c r="D156" s="11">
        <v>10</v>
      </c>
      <c r="E156" s="90">
        <v>850</v>
      </c>
      <c r="F156" s="91">
        <f>E156*G156+E156</f>
        <v>918</v>
      </c>
      <c r="G156" s="92">
        <v>0.08</v>
      </c>
      <c r="H156" s="93">
        <f t="shared" ref="H156:H188" si="23">D156*E156</f>
        <v>8500</v>
      </c>
      <c r="I156" s="93">
        <f t="shared" ref="I156:I188" si="24">D156*F156</f>
        <v>9180</v>
      </c>
      <c r="J156" s="11"/>
    </row>
    <row r="157" spans="1:10" ht="36" x14ac:dyDescent="0.25">
      <c r="A157" s="11" t="s">
        <v>99</v>
      </c>
      <c r="B157" s="28" t="s">
        <v>100</v>
      </c>
      <c r="C157" s="11" t="s">
        <v>12</v>
      </c>
      <c r="D157" s="11">
        <v>10</v>
      </c>
      <c r="E157" s="90">
        <v>1310</v>
      </c>
      <c r="F157" s="94">
        <f t="shared" ref="F157:F188" si="25">E157*G157+E157</f>
        <v>1414.8</v>
      </c>
      <c r="G157" s="92">
        <v>0.08</v>
      </c>
      <c r="H157" s="93">
        <f t="shared" si="23"/>
        <v>13100</v>
      </c>
      <c r="I157" s="93">
        <f>D157*F157</f>
        <v>14148</v>
      </c>
      <c r="J157" s="11"/>
    </row>
    <row r="158" spans="1:10" x14ac:dyDescent="0.25">
      <c r="A158" s="11">
        <v>3</v>
      </c>
      <c r="B158" s="28" t="s">
        <v>101</v>
      </c>
      <c r="C158" s="11" t="s">
        <v>4</v>
      </c>
      <c r="D158" s="11">
        <v>120</v>
      </c>
      <c r="E158" s="90">
        <v>55</v>
      </c>
      <c r="F158" s="94">
        <f t="shared" si="25"/>
        <v>59.4</v>
      </c>
      <c r="G158" s="92">
        <v>0.08</v>
      </c>
      <c r="H158" s="93">
        <f t="shared" si="23"/>
        <v>6600</v>
      </c>
      <c r="I158" s="93">
        <f t="shared" si="24"/>
        <v>7128</v>
      </c>
      <c r="J158" s="11"/>
    </row>
    <row r="159" spans="1:10" ht="24" x14ac:dyDescent="0.25">
      <c r="A159" s="11">
        <v>4</v>
      </c>
      <c r="B159" s="28" t="s">
        <v>102</v>
      </c>
      <c r="C159" s="11" t="s">
        <v>12</v>
      </c>
      <c r="D159" s="11">
        <v>40</v>
      </c>
      <c r="E159" s="90">
        <v>320</v>
      </c>
      <c r="F159" s="94">
        <f t="shared" si="25"/>
        <v>345.6</v>
      </c>
      <c r="G159" s="92">
        <v>0.08</v>
      </c>
      <c r="H159" s="93">
        <f t="shared" si="23"/>
        <v>12800</v>
      </c>
      <c r="I159" s="93">
        <f t="shared" si="24"/>
        <v>13824</v>
      </c>
      <c r="J159" s="11"/>
    </row>
    <row r="160" spans="1:10" ht="48" x14ac:dyDescent="0.25">
      <c r="A160" s="11">
        <v>5</v>
      </c>
      <c r="B160" s="28" t="s">
        <v>103</v>
      </c>
      <c r="C160" s="11" t="s">
        <v>5</v>
      </c>
      <c r="D160" s="11">
        <v>100</v>
      </c>
      <c r="E160" s="90">
        <v>440</v>
      </c>
      <c r="F160" s="91">
        <f t="shared" si="25"/>
        <v>475.2</v>
      </c>
      <c r="G160" s="92">
        <v>0.08</v>
      </c>
      <c r="H160" s="93">
        <f t="shared" si="23"/>
        <v>44000</v>
      </c>
      <c r="I160" s="93">
        <f t="shared" si="24"/>
        <v>47520</v>
      </c>
      <c r="J160" s="11"/>
    </row>
    <row r="161" spans="1:10" ht="48" x14ac:dyDescent="0.25">
      <c r="A161" s="11">
        <v>6</v>
      </c>
      <c r="B161" s="28" t="s">
        <v>104</v>
      </c>
      <c r="C161" s="11" t="s">
        <v>5</v>
      </c>
      <c r="D161" s="11">
        <v>20</v>
      </c>
      <c r="E161" s="90">
        <v>460</v>
      </c>
      <c r="F161" s="91">
        <f t="shared" si="25"/>
        <v>496.8</v>
      </c>
      <c r="G161" s="92">
        <v>0.08</v>
      </c>
      <c r="H161" s="93">
        <f t="shared" si="23"/>
        <v>9200</v>
      </c>
      <c r="I161" s="93">
        <f t="shared" si="24"/>
        <v>9936</v>
      </c>
      <c r="J161" s="11"/>
    </row>
    <row r="162" spans="1:10" ht="24" x14ac:dyDescent="0.25">
      <c r="A162" s="11">
        <v>7</v>
      </c>
      <c r="B162" s="10" t="s">
        <v>105</v>
      </c>
      <c r="C162" s="11" t="s">
        <v>12</v>
      </c>
      <c r="D162" s="11">
        <v>3200</v>
      </c>
      <c r="E162" s="90">
        <v>12</v>
      </c>
      <c r="F162" s="94">
        <f t="shared" si="25"/>
        <v>12.96</v>
      </c>
      <c r="G162" s="92">
        <v>0.08</v>
      </c>
      <c r="H162" s="93">
        <f t="shared" si="23"/>
        <v>38400</v>
      </c>
      <c r="I162" s="93">
        <f t="shared" si="24"/>
        <v>41472</v>
      </c>
      <c r="J162" s="11"/>
    </row>
    <row r="163" spans="1:10" ht="36" x14ac:dyDescent="0.25">
      <c r="A163" s="33">
        <v>8</v>
      </c>
      <c r="B163" s="32" t="s">
        <v>106</v>
      </c>
      <c r="C163" s="33" t="s">
        <v>5</v>
      </c>
      <c r="D163" s="33">
        <v>100</v>
      </c>
      <c r="E163" s="95">
        <v>160</v>
      </c>
      <c r="F163" s="94">
        <f t="shared" si="25"/>
        <v>172.8</v>
      </c>
      <c r="G163" s="92">
        <v>0.08</v>
      </c>
      <c r="H163" s="93">
        <f t="shared" si="23"/>
        <v>16000</v>
      </c>
      <c r="I163" s="93">
        <f t="shared" si="24"/>
        <v>17280</v>
      </c>
      <c r="J163" s="11"/>
    </row>
    <row r="164" spans="1:10" ht="24" x14ac:dyDescent="0.25">
      <c r="A164" s="33">
        <v>9</v>
      </c>
      <c r="B164" s="32" t="s">
        <v>107</v>
      </c>
      <c r="C164" s="33" t="s">
        <v>5</v>
      </c>
      <c r="D164" s="33">
        <v>40</v>
      </c>
      <c r="E164" s="95">
        <v>200</v>
      </c>
      <c r="F164" s="91">
        <f t="shared" si="25"/>
        <v>216</v>
      </c>
      <c r="G164" s="92">
        <v>0.08</v>
      </c>
      <c r="H164" s="93">
        <f t="shared" si="23"/>
        <v>8000</v>
      </c>
      <c r="I164" s="93">
        <f t="shared" si="24"/>
        <v>8640</v>
      </c>
      <c r="J164" s="11"/>
    </row>
    <row r="165" spans="1:10" ht="24" x14ac:dyDescent="0.25">
      <c r="A165" s="33">
        <v>10</v>
      </c>
      <c r="B165" s="32" t="s">
        <v>108</v>
      </c>
      <c r="C165" s="33" t="s">
        <v>3</v>
      </c>
      <c r="D165" s="33">
        <v>30</v>
      </c>
      <c r="E165" s="95">
        <v>55</v>
      </c>
      <c r="F165" s="94">
        <f t="shared" si="25"/>
        <v>59.4</v>
      </c>
      <c r="G165" s="92">
        <v>0.08</v>
      </c>
      <c r="H165" s="93">
        <f t="shared" si="23"/>
        <v>1650</v>
      </c>
      <c r="I165" s="93">
        <f t="shared" si="24"/>
        <v>1782</v>
      </c>
      <c r="J165" s="11"/>
    </row>
    <row r="166" spans="1:10" ht="36" x14ac:dyDescent="0.25">
      <c r="A166" s="33">
        <v>11</v>
      </c>
      <c r="B166" s="32" t="s">
        <v>109</v>
      </c>
      <c r="C166" s="33" t="s">
        <v>5</v>
      </c>
      <c r="D166" s="33">
        <v>20</v>
      </c>
      <c r="E166" s="95">
        <v>120</v>
      </c>
      <c r="F166" s="94">
        <f t="shared" si="25"/>
        <v>129.6</v>
      </c>
      <c r="G166" s="92">
        <v>0.08</v>
      </c>
      <c r="H166" s="93">
        <f t="shared" si="23"/>
        <v>2400</v>
      </c>
      <c r="I166" s="93">
        <f t="shared" si="24"/>
        <v>2592</v>
      </c>
      <c r="J166" s="11"/>
    </row>
    <row r="167" spans="1:10" ht="24" x14ac:dyDescent="0.25">
      <c r="A167" s="33">
        <v>12</v>
      </c>
      <c r="B167" s="32" t="s">
        <v>110</v>
      </c>
      <c r="C167" s="33" t="s">
        <v>3</v>
      </c>
      <c r="D167" s="33">
        <v>20</v>
      </c>
      <c r="E167" s="95">
        <v>120</v>
      </c>
      <c r="F167" s="94">
        <f t="shared" si="25"/>
        <v>129.6</v>
      </c>
      <c r="G167" s="92">
        <v>0.08</v>
      </c>
      <c r="H167" s="93">
        <f t="shared" si="23"/>
        <v>2400</v>
      </c>
      <c r="I167" s="93">
        <f t="shared" si="24"/>
        <v>2592</v>
      </c>
      <c r="J167" s="11"/>
    </row>
    <row r="168" spans="1:10" ht="24" x14ac:dyDescent="0.25">
      <c r="A168" s="33">
        <v>13</v>
      </c>
      <c r="B168" s="32" t="s">
        <v>111</v>
      </c>
      <c r="C168" s="33" t="s">
        <v>3</v>
      </c>
      <c r="D168" s="33">
        <v>10</v>
      </c>
      <c r="E168" s="95">
        <v>1200</v>
      </c>
      <c r="F168" s="94">
        <f t="shared" si="25"/>
        <v>1296</v>
      </c>
      <c r="G168" s="92">
        <v>0.08</v>
      </c>
      <c r="H168" s="93">
        <f t="shared" si="23"/>
        <v>12000</v>
      </c>
      <c r="I168" s="93">
        <f t="shared" si="24"/>
        <v>12960</v>
      </c>
      <c r="J168" s="11"/>
    </row>
    <row r="169" spans="1:10" ht="24" x14ac:dyDescent="0.25">
      <c r="A169" s="33">
        <v>14</v>
      </c>
      <c r="B169" s="32" t="s">
        <v>112</v>
      </c>
      <c r="C169" s="33" t="s">
        <v>3</v>
      </c>
      <c r="D169" s="33">
        <v>40</v>
      </c>
      <c r="E169" s="95">
        <v>260</v>
      </c>
      <c r="F169" s="94">
        <f t="shared" si="25"/>
        <v>280.8</v>
      </c>
      <c r="G169" s="92">
        <v>0.08</v>
      </c>
      <c r="H169" s="93">
        <f t="shared" si="23"/>
        <v>10400</v>
      </c>
      <c r="I169" s="93">
        <f t="shared" si="24"/>
        <v>11232</v>
      </c>
      <c r="J169" s="11"/>
    </row>
    <row r="170" spans="1:10" x14ac:dyDescent="0.25">
      <c r="A170" s="33">
        <v>15</v>
      </c>
      <c r="B170" s="32" t="s">
        <v>113</v>
      </c>
      <c r="C170" s="33" t="s">
        <v>3</v>
      </c>
      <c r="D170" s="33">
        <v>8</v>
      </c>
      <c r="E170" s="95">
        <v>1200</v>
      </c>
      <c r="F170" s="94">
        <f t="shared" si="25"/>
        <v>1296</v>
      </c>
      <c r="G170" s="92">
        <v>0.08</v>
      </c>
      <c r="H170" s="93">
        <f t="shared" si="23"/>
        <v>9600</v>
      </c>
      <c r="I170" s="93">
        <f t="shared" si="24"/>
        <v>10368</v>
      </c>
      <c r="J170" s="11"/>
    </row>
    <row r="171" spans="1:10" ht="24" x14ac:dyDescent="0.25">
      <c r="A171" s="33">
        <v>16</v>
      </c>
      <c r="B171" s="10" t="s">
        <v>114</v>
      </c>
      <c r="C171" s="33" t="s">
        <v>5</v>
      </c>
      <c r="D171" s="33">
        <v>4</v>
      </c>
      <c r="E171" s="95">
        <v>1100</v>
      </c>
      <c r="F171" s="94">
        <f t="shared" si="25"/>
        <v>1353</v>
      </c>
      <c r="G171" s="92">
        <v>0.23</v>
      </c>
      <c r="H171" s="93">
        <f t="shared" si="23"/>
        <v>4400</v>
      </c>
      <c r="I171" s="93">
        <f t="shared" si="24"/>
        <v>5412</v>
      </c>
      <c r="J171" s="11"/>
    </row>
    <row r="172" spans="1:10" ht="24" x14ac:dyDescent="0.25">
      <c r="A172" s="83">
        <v>17</v>
      </c>
      <c r="B172" s="135" t="s">
        <v>115</v>
      </c>
      <c r="C172" s="83" t="s">
        <v>3</v>
      </c>
      <c r="D172" s="83">
        <v>50</v>
      </c>
      <c r="E172" s="136">
        <v>36</v>
      </c>
      <c r="F172" s="94">
        <f t="shared" si="25"/>
        <v>44.28</v>
      </c>
      <c r="G172" s="92">
        <v>0.23</v>
      </c>
      <c r="H172" s="93">
        <f t="shared" si="23"/>
        <v>1800</v>
      </c>
      <c r="I172" s="93">
        <f t="shared" si="24"/>
        <v>2214</v>
      </c>
      <c r="J172" s="21"/>
    </row>
    <row r="173" spans="1:10" ht="24" x14ac:dyDescent="0.25">
      <c r="A173" s="83">
        <v>18</v>
      </c>
      <c r="B173" s="137" t="s">
        <v>116</v>
      </c>
      <c r="C173" s="83" t="s">
        <v>3</v>
      </c>
      <c r="D173" s="83">
        <v>350</v>
      </c>
      <c r="E173" s="136">
        <v>430</v>
      </c>
      <c r="F173" s="94">
        <f t="shared" si="25"/>
        <v>464.4</v>
      </c>
      <c r="G173" s="92">
        <v>0.08</v>
      </c>
      <c r="H173" s="93">
        <f t="shared" si="23"/>
        <v>150500</v>
      </c>
      <c r="I173" s="93">
        <f t="shared" si="24"/>
        <v>162540</v>
      </c>
      <c r="J173" s="21"/>
    </row>
    <row r="174" spans="1:10" ht="24" x14ac:dyDescent="0.25">
      <c r="A174" s="83">
        <v>19</v>
      </c>
      <c r="B174" s="137" t="s">
        <v>117</v>
      </c>
      <c r="C174" s="83" t="s">
        <v>3</v>
      </c>
      <c r="D174" s="83">
        <v>350</v>
      </c>
      <c r="E174" s="136">
        <v>335</v>
      </c>
      <c r="F174" s="94">
        <f t="shared" si="25"/>
        <v>361.8</v>
      </c>
      <c r="G174" s="92">
        <v>0.08</v>
      </c>
      <c r="H174" s="93">
        <f t="shared" si="23"/>
        <v>117250</v>
      </c>
      <c r="I174" s="93">
        <f t="shared" si="24"/>
        <v>126630</v>
      </c>
      <c r="J174" s="21"/>
    </row>
    <row r="175" spans="1:10" ht="24" x14ac:dyDescent="0.25">
      <c r="A175" s="83">
        <v>20</v>
      </c>
      <c r="B175" s="137" t="s">
        <v>118</v>
      </c>
      <c r="C175" s="83" t="s">
        <v>3</v>
      </c>
      <c r="D175" s="83">
        <v>50</v>
      </c>
      <c r="E175" s="136">
        <v>550</v>
      </c>
      <c r="F175" s="94">
        <f t="shared" si="25"/>
        <v>594</v>
      </c>
      <c r="G175" s="92">
        <v>0.08</v>
      </c>
      <c r="H175" s="93">
        <f t="shared" si="23"/>
        <v>27500</v>
      </c>
      <c r="I175" s="93">
        <f t="shared" si="24"/>
        <v>29700</v>
      </c>
      <c r="J175" s="21"/>
    </row>
    <row r="176" spans="1:10" ht="24" x14ac:dyDescent="0.25">
      <c r="A176" s="83">
        <v>21</v>
      </c>
      <c r="B176" s="137" t="s">
        <v>119</v>
      </c>
      <c r="C176" s="83" t="s">
        <v>3</v>
      </c>
      <c r="D176" s="83">
        <v>50</v>
      </c>
      <c r="E176" s="136">
        <v>550</v>
      </c>
      <c r="F176" s="94">
        <f t="shared" si="25"/>
        <v>594</v>
      </c>
      <c r="G176" s="92">
        <v>0.08</v>
      </c>
      <c r="H176" s="93">
        <f t="shared" si="23"/>
        <v>27500</v>
      </c>
      <c r="I176" s="93">
        <f t="shared" si="24"/>
        <v>29700</v>
      </c>
      <c r="J176" s="21"/>
    </row>
    <row r="177" spans="1:10" ht="24" x14ac:dyDescent="0.25">
      <c r="A177" s="83">
        <v>22</v>
      </c>
      <c r="B177" s="137" t="s">
        <v>120</v>
      </c>
      <c r="C177" s="83" t="s">
        <v>5</v>
      </c>
      <c r="D177" s="83">
        <v>2</v>
      </c>
      <c r="E177" s="136">
        <v>3700</v>
      </c>
      <c r="F177" s="94">
        <f t="shared" si="25"/>
        <v>3996</v>
      </c>
      <c r="G177" s="92">
        <v>0.08</v>
      </c>
      <c r="H177" s="93">
        <f t="shared" si="23"/>
        <v>7400</v>
      </c>
      <c r="I177" s="93">
        <f t="shared" si="24"/>
        <v>7992</v>
      </c>
      <c r="J177" s="21"/>
    </row>
    <row r="178" spans="1:10" x14ac:dyDescent="0.25">
      <c r="A178" s="83">
        <v>23</v>
      </c>
      <c r="B178" s="137" t="s">
        <v>121</v>
      </c>
      <c r="C178" s="83" t="s">
        <v>12</v>
      </c>
      <c r="D178" s="83">
        <v>60</v>
      </c>
      <c r="E178" s="136">
        <v>33</v>
      </c>
      <c r="F178" s="94">
        <f t="shared" si="25"/>
        <v>35.64</v>
      </c>
      <c r="G178" s="92">
        <v>0.08</v>
      </c>
      <c r="H178" s="93">
        <f t="shared" si="23"/>
        <v>1980</v>
      </c>
      <c r="I178" s="93">
        <f t="shared" si="24"/>
        <v>2138.4</v>
      </c>
      <c r="J178" s="21"/>
    </row>
    <row r="179" spans="1:10" ht="24" x14ac:dyDescent="0.25">
      <c r="A179" s="83">
        <v>24</v>
      </c>
      <c r="B179" s="137" t="s">
        <v>149</v>
      </c>
      <c r="C179" s="83" t="s">
        <v>12</v>
      </c>
      <c r="D179" s="83">
        <v>6</v>
      </c>
      <c r="E179" s="136">
        <v>130</v>
      </c>
      <c r="F179" s="94">
        <f t="shared" si="25"/>
        <v>140.4</v>
      </c>
      <c r="G179" s="92">
        <v>0.08</v>
      </c>
      <c r="H179" s="93">
        <f t="shared" si="23"/>
        <v>780</v>
      </c>
      <c r="I179" s="93">
        <f t="shared" si="24"/>
        <v>842.40000000000009</v>
      </c>
      <c r="J179" s="21"/>
    </row>
    <row r="180" spans="1:10" ht="55.5" customHeight="1" x14ac:dyDescent="0.25">
      <c r="A180" s="83">
        <v>25</v>
      </c>
      <c r="B180" s="137" t="s">
        <v>150</v>
      </c>
      <c r="C180" s="83" t="s">
        <v>12</v>
      </c>
      <c r="D180" s="83">
        <v>6</v>
      </c>
      <c r="E180" s="136">
        <v>76</v>
      </c>
      <c r="F180" s="94">
        <f t="shared" si="25"/>
        <v>82.08</v>
      </c>
      <c r="G180" s="92">
        <v>0.08</v>
      </c>
      <c r="H180" s="93">
        <f t="shared" si="23"/>
        <v>456</v>
      </c>
      <c r="I180" s="93">
        <f t="shared" si="24"/>
        <v>492.48</v>
      </c>
      <c r="J180" s="21"/>
    </row>
    <row r="181" spans="1:10" x14ac:dyDescent="0.25">
      <c r="A181" s="83">
        <v>26</v>
      </c>
      <c r="B181" s="137" t="s">
        <v>151</v>
      </c>
      <c r="C181" s="83" t="s">
        <v>5</v>
      </c>
      <c r="D181" s="83">
        <v>4</v>
      </c>
      <c r="E181" s="136">
        <v>410</v>
      </c>
      <c r="F181" s="94">
        <f t="shared" si="25"/>
        <v>442.8</v>
      </c>
      <c r="G181" s="92">
        <v>0.08</v>
      </c>
      <c r="H181" s="93">
        <f t="shared" si="23"/>
        <v>1640</v>
      </c>
      <c r="I181" s="93">
        <f t="shared" si="24"/>
        <v>1771.2</v>
      </c>
      <c r="J181" s="21"/>
    </row>
    <row r="182" spans="1:10" x14ac:dyDescent="0.25">
      <c r="A182" s="83">
        <v>27</v>
      </c>
      <c r="B182" s="137" t="s">
        <v>152</v>
      </c>
      <c r="C182" s="83" t="s">
        <v>12</v>
      </c>
      <c r="D182" s="83">
        <v>30</v>
      </c>
      <c r="E182" s="136">
        <v>32</v>
      </c>
      <c r="F182" s="94">
        <f t="shared" si="25"/>
        <v>34.56</v>
      </c>
      <c r="G182" s="92">
        <v>0.08</v>
      </c>
      <c r="H182" s="93">
        <f t="shared" si="23"/>
        <v>960</v>
      </c>
      <c r="I182" s="93">
        <f t="shared" si="24"/>
        <v>1036.8000000000002</v>
      </c>
      <c r="J182" s="21"/>
    </row>
    <row r="183" spans="1:10" x14ac:dyDescent="0.25">
      <c r="A183" s="83">
        <v>28</v>
      </c>
      <c r="B183" s="137" t="s">
        <v>153</v>
      </c>
      <c r="C183" s="83" t="s">
        <v>12</v>
      </c>
      <c r="D183" s="83">
        <v>3</v>
      </c>
      <c r="E183" s="136">
        <v>210</v>
      </c>
      <c r="F183" s="94">
        <f t="shared" si="25"/>
        <v>258.3</v>
      </c>
      <c r="G183" s="92">
        <v>0.23</v>
      </c>
      <c r="H183" s="93">
        <f t="shared" si="23"/>
        <v>630</v>
      </c>
      <c r="I183" s="93">
        <f t="shared" si="24"/>
        <v>774.90000000000009</v>
      </c>
      <c r="J183" s="21"/>
    </row>
    <row r="184" spans="1:10" x14ac:dyDescent="0.25">
      <c r="A184" s="83">
        <v>29</v>
      </c>
      <c r="B184" s="137" t="s">
        <v>154</v>
      </c>
      <c r="C184" s="83" t="s">
        <v>12</v>
      </c>
      <c r="D184" s="83">
        <v>3</v>
      </c>
      <c r="E184" s="136">
        <v>160</v>
      </c>
      <c r="F184" s="94">
        <f t="shared" si="25"/>
        <v>196.8</v>
      </c>
      <c r="G184" s="92">
        <v>0.23</v>
      </c>
      <c r="H184" s="93">
        <f t="shared" si="23"/>
        <v>480</v>
      </c>
      <c r="I184" s="93">
        <f t="shared" si="24"/>
        <v>590.40000000000009</v>
      </c>
      <c r="J184" s="21"/>
    </row>
    <row r="185" spans="1:10" x14ac:dyDescent="0.25">
      <c r="A185" s="83">
        <v>30</v>
      </c>
      <c r="B185" s="137" t="s">
        <v>155</v>
      </c>
      <c r="C185" s="83" t="s">
        <v>12</v>
      </c>
      <c r="D185" s="83">
        <v>3</v>
      </c>
      <c r="E185" s="136">
        <v>130</v>
      </c>
      <c r="F185" s="94">
        <f t="shared" si="25"/>
        <v>159.9</v>
      </c>
      <c r="G185" s="92">
        <v>0.23</v>
      </c>
      <c r="H185" s="93">
        <f t="shared" si="23"/>
        <v>390</v>
      </c>
      <c r="I185" s="93">
        <f t="shared" si="24"/>
        <v>479.70000000000005</v>
      </c>
      <c r="J185" s="21"/>
    </row>
    <row r="186" spans="1:10" x14ac:dyDescent="0.25">
      <c r="A186" s="83">
        <v>31</v>
      </c>
      <c r="B186" s="137" t="s">
        <v>156</v>
      </c>
      <c r="C186" s="83" t="s">
        <v>5</v>
      </c>
      <c r="D186" s="83">
        <v>15</v>
      </c>
      <c r="E186" s="136">
        <v>17</v>
      </c>
      <c r="F186" s="94">
        <f t="shared" si="25"/>
        <v>20.91</v>
      </c>
      <c r="G186" s="92">
        <v>0.23</v>
      </c>
      <c r="H186" s="93">
        <f t="shared" si="23"/>
        <v>255</v>
      </c>
      <c r="I186" s="93">
        <f t="shared" si="24"/>
        <v>313.64999999999998</v>
      </c>
      <c r="J186" s="21"/>
    </row>
    <row r="187" spans="1:10" ht="52.5" customHeight="1" x14ac:dyDescent="0.25">
      <c r="A187" s="83">
        <v>32</v>
      </c>
      <c r="B187" s="138" t="s">
        <v>122</v>
      </c>
      <c r="C187" s="139" t="s">
        <v>3</v>
      </c>
      <c r="D187" s="139">
        <v>48</v>
      </c>
      <c r="E187" s="140">
        <v>20</v>
      </c>
      <c r="F187" s="94">
        <f t="shared" si="25"/>
        <v>24.6</v>
      </c>
      <c r="G187" s="92">
        <v>0.23</v>
      </c>
      <c r="H187" s="93">
        <f t="shared" si="23"/>
        <v>960</v>
      </c>
      <c r="I187" s="93">
        <f t="shared" si="24"/>
        <v>1180.8000000000002</v>
      </c>
      <c r="J187" s="141"/>
    </row>
    <row r="188" spans="1:10" ht="31.5" customHeight="1" x14ac:dyDescent="0.25">
      <c r="A188" s="83">
        <v>33</v>
      </c>
      <c r="B188" s="138" t="s">
        <v>147</v>
      </c>
      <c r="C188" s="139" t="s">
        <v>5</v>
      </c>
      <c r="D188" s="139">
        <v>10</v>
      </c>
      <c r="E188" s="140">
        <v>130</v>
      </c>
      <c r="F188" s="94">
        <f t="shared" si="25"/>
        <v>159.9</v>
      </c>
      <c r="G188" s="92">
        <v>0.23</v>
      </c>
      <c r="H188" s="93">
        <f t="shared" si="23"/>
        <v>1300</v>
      </c>
      <c r="I188" s="93">
        <f t="shared" si="24"/>
        <v>1599</v>
      </c>
      <c r="J188" s="141"/>
    </row>
    <row r="189" spans="1:10" x14ac:dyDescent="0.25">
      <c r="A189" s="96"/>
      <c r="B189" s="96"/>
      <c r="C189" s="96"/>
      <c r="D189" s="96"/>
      <c r="E189" s="96"/>
      <c r="F189" s="273" t="s">
        <v>7</v>
      </c>
      <c r="G189" s="273"/>
      <c r="H189" s="142">
        <f>SUM(H156:H188)</f>
        <v>541231</v>
      </c>
      <c r="I189" s="142">
        <f>SUM(I156:I188)</f>
        <v>586061.7300000001</v>
      </c>
      <c r="J189" s="11"/>
    </row>
    <row r="190" spans="1:10" x14ac:dyDescent="0.25">
      <c r="A190" s="40"/>
      <c r="B190" s="40"/>
      <c r="C190" s="40"/>
      <c r="D190" s="40"/>
      <c r="E190" s="40"/>
      <c r="F190" s="40"/>
      <c r="G190" s="40"/>
      <c r="H190" s="40"/>
      <c r="I190" s="40"/>
      <c r="J190" s="40"/>
    </row>
    <row r="191" spans="1:10" x14ac:dyDescent="0.25">
      <c r="A191" s="40"/>
      <c r="B191" s="40"/>
      <c r="C191" s="40"/>
      <c r="D191" s="40"/>
      <c r="E191" s="40"/>
      <c r="F191" s="40"/>
      <c r="G191" s="40"/>
      <c r="H191" s="40"/>
      <c r="I191" s="40"/>
      <c r="J191" s="40"/>
    </row>
    <row r="192" spans="1:10" x14ac:dyDescent="0.25">
      <c r="A192" s="40"/>
      <c r="B192" s="40"/>
      <c r="C192" s="40"/>
      <c r="D192" s="40"/>
      <c r="E192" s="40"/>
      <c r="F192" s="40"/>
      <c r="G192" s="40"/>
      <c r="H192" s="40"/>
      <c r="I192" s="40"/>
      <c r="J192" s="40"/>
    </row>
    <row r="193" spans="1:10" x14ac:dyDescent="0.25">
      <c r="A193" s="40"/>
      <c r="B193" s="40"/>
      <c r="C193" s="40"/>
      <c r="D193" s="40"/>
      <c r="E193" s="40"/>
      <c r="F193" s="40"/>
      <c r="G193" s="40"/>
      <c r="H193" s="40"/>
      <c r="I193" s="40"/>
      <c r="J193" s="40"/>
    </row>
    <row r="194" spans="1:10" x14ac:dyDescent="0.25">
      <c r="A194" s="40"/>
      <c r="B194" s="247" t="s">
        <v>190</v>
      </c>
      <c r="C194" s="40"/>
      <c r="D194" s="40"/>
      <c r="E194" s="40"/>
      <c r="F194" s="40"/>
      <c r="G194" s="40"/>
      <c r="H194" s="40"/>
      <c r="I194" s="258"/>
      <c r="J194" s="259"/>
    </row>
    <row r="195" spans="1:10" x14ac:dyDescent="0.25">
      <c r="A195" s="40"/>
      <c r="B195" s="40"/>
      <c r="C195" s="40"/>
      <c r="D195" s="40"/>
      <c r="E195" s="40"/>
      <c r="F195" s="40"/>
      <c r="G195" s="40"/>
      <c r="H195" s="40"/>
      <c r="I195" s="40"/>
      <c r="J195" s="40"/>
    </row>
    <row r="196" spans="1:10" ht="36" x14ac:dyDescent="0.25">
      <c r="A196" s="1" t="s">
        <v>0</v>
      </c>
      <c r="B196" s="1" t="s">
        <v>8</v>
      </c>
      <c r="C196" s="1" t="s">
        <v>1</v>
      </c>
      <c r="D196" s="1" t="s">
        <v>2</v>
      </c>
      <c r="E196" s="3" t="s">
        <v>18</v>
      </c>
      <c r="F196" s="3" t="s">
        <v>19</v>
      </c>
      <c r="G196" s="3" t="s">
        <v>17</v>
      </c>
      <c r="H196" s="3" t="s">
        <v>15</v>
      </c>
      <c r="I196" s="3" t="s">
        <v>16</v>
      </c>
      <c r="J196" s="1" t="s">
        <v>9</v>
      </c>
    </row>
    <row r="197" spans="1:10" ht="166.5" customHeight="1" x14ac:dyDescent="0.25">
      <c r="A197" s="96">
        <v>1</v>
      </c>
      <c r="B197" s="10" t="s">
        <v>123</v>
      </c>
      <c r="C197" s="11" t="s">
        <v>6</v>
      </c>
      <c r="D197" s="12">
        <v>3</v>
      </c>
      <c r="E197" s="11">
        <v>319.5</v>
      </c>
      <c r="F197" s="154">
        <v>345.5</v>
      </c>
      <c r="G197" s="155">
        <v>0.08</v>
      </c>
      <c r="H197" s="156">
        <v>1917</v>
      </c>
      <c r="I197" s="156">
        <v>2070.36</v>
      </c>
      <c r="J197" s="10"/>
    </row>
    <row r="198" spans="1:10" x14ac:dyDescent="0.25">
      <c r="A198" s="97"/>
      <c r="B198" s="97"/>
      <c r="C198" s="97"/>
      <c r="D198" s="97"/>
      <c r="E198" s="97"/>
      <c r="F198" s="257" t="s">
        <v>7</v>
      </c>
      <c r="G198" s="257"/>
      <c r="H198" s="98">
        <f>SUM(H197:H197)</f>
        <v>1917</v>
      </c>
      <c r="I198" s="98">
        <f>SUM(I197:I197)</f>
        <v>2070.36</v>
      </c>
      <c r="J198" s="3"/>
    </row>
    <row r="199" spans="1:10" x14ac:dyDescent="0.25">
      <c r="A199" s="40"/>
      <c r="B199" s="40"/>
      <c r="C199" s="40"/>
      <c r="D199" s="40"/>
      <c r="E199" s="40"/>
      <c r="F199" s="40"/>
      <c r="G199" s="40"/>
      <c r="H199" s="40"/>
      <c r="I199" s="40"/>
      <c r="J199" s="40"/>
    </row>
    <row r="200" spans="1:10" x14ac:dyDescent="0.25">
      <c r="A200" s="40"/>
      <c r="B200" s="40"/>
      <c r="C200" s="40"/>
      <c r="D200" s="40"/>
      <c r="E200" s="40"/>
      <c r="F200" s="40"/>
      <c r="G200" s="40"/>
      <c r="H200" s="40"/>
      <c r="I200" s="40"/>
      <c r="J200" s="40"/>
    </row>
    <row r="201" spans="1:10" x14ac:dyDescent="0.25">
      <c r="A201" s="40"/>
      <c r="B201" s="40"/>
      <c r="C201" s="40"/>
      <c r="D201" s="40"/>
      <c r="E201" s="40"/>
      <c r="F201" s="40"/>
      <c r="G201" s="40"/>
      <c r="H201" s="40"/>
      <c r="I201" s="40"/>
      <c r="J201" s="40"/>
    </row>
    <row r="202" spans="1:10" x14ac:dyDescent="0.25">
      <c r="A202" s="40"/>
      <c r="B202" s="247" t="s">
        <v>191</v>
      </c>
      <c r="C202" s="40"/>
      <c r="D202" s="40"/>
      <c r="E202" s="40"/>
      <c r="F202" s="40"/>
      <c r="G202" s="40"/>
      <c r="H202" s="40"/>
      <c r="I202" s="258"/>
      <c r="J202" s="259"/>
    </row>
    <row r="203" spans="1:10" x14ac:dyDescent="0.25">
      <c r="A203" s="40"/>
      <c r="B203" s="40"/>
      <c r="C203" s="40"/>
      <c r="D203" s="40"/>
      <c r="E203" s="40"/>
      <c r="F203" s="40"/>
      <c r="G203" s="40"/>
      <c r="H203" s="40"/>
      <c r="I203" s="40"/>
      <c r="J203" s="40"/>
    </row>
    <row r="204" spans="1:10" ht="36" x14ac:dyDescent="0.25">
      <c r="A204" s="157" t="s">
        <v>0</v>
      </c>
      <c r="B204" s="157" t="s">
        <v>61</v>
      </c>
      <c r="C204" s="157" t="s">
        <v>1</v>
      </c>
      <c r="D204" s="157" t="s">
        <v>2</v>
      </c>
      <c r="E204" s="158" t="s">
        <v>62</v>
      </c>
      <c r="F204" s="158" t="s">
        <v>63</v>
      </c>
      <c r="G204" s="158" t="s">
        <v>17</v>
      </c>
      <c r="H204" s="158" t="s">
        <v>15</v>
      </c>
      <c r="I204" s="158" t="s">
        <v>16</v>
      </c>
      <c r="J204" s="157" t="s">
        <v>9</v>
      </c>
    </row>
    <row r="205" spans="1:10" ht="73.5" customHeight="1" x14ac:dyDescent="0.25">
      <c r="A205" s="146">
        <v>1</v>
      </c>
      <c r="B205" s="159" t="s">
        <v>172</v>
      </c>
      <c r="C205" s="146" t="s">
        <v>3</v>
      </c>
      <c r="D205" s="146">
        <v>1</v>
      </c>
      <c r="E205" s="160">
        <v>3600</v>
      </c>
      <c r="F205" s="160">
        <v>3888</v>
      </c>
      <c r="G205" s="161">
        <v>0.08</v>
      </c>
      <c r="H205" s="160">
        <f>D205*E205</f>
        <v>3600</v>
      </c>
      <c r="I205" s="160">
        <f>D205*F205</f>
        <v>3888</v>
      </c>
      <c r="J205" s="146"/>
    </row>
    <row r="206" spans="1:10" ht="40.5" customHeight="1" x14ac:dyDescent="0.25">
      <c r="A206" s="146">
        <v>2</v>
      </c>
      <c r="B206" s="241" t="s">
        <v>173</v>
      </c>
      <c r="C206" s="146" t="s">
        <v>3</v>
      </c>
      <c r="D206" s="146">
        <v>4</v>
      </c>
      <c r="E206" s="160">
        <v>2700</v>
      </c>
      <c r="F206" s="162">
        <f>E206*1.08</f>
        <v>2916</v>
      </c>
      <c r="G206" s="163">
        <v>0.08</v>
      </c>
      <c r="H206" s="164">
        <f>E206*D206</f>
        <v>10800</v>
      </c>
      <c r="I206" s="164">
        <f>H206*1.08</f>
        <v>11664</v>
      </c>
      <c r="J206" s="165"/>
    </row>
    <row r="207" spans="1:10" x14ac:dyDescent="0.25">
      <c r="A207" s="263"/>
      <c r="B207" s="260"/>
      <c r="C207" s="260"/>
      <c r="D207" s="260"/>
      <c r="E207" s="264"/>
      <c r="F207" s="265" t="s">
        <v>7</v>
      </c>
      <c r="G207" s="266"/>
      <c r="H207" s="166">
        <f>SUM(H205:H206)</f>
        <v>14400</v>
      </c>
      <c r="I207" s="166">
        <f>SUM(I205:I206)</f>
        <v>15552</v>
      </c>
      <c r="J207" s="242"/>
    </row>
    <row r="208" spans="1:10" x14ac:dyDescent="0.25">
      <c r="A208" s="40"/>
      <c r="B208" s="40"/>
      <c r="C208" s="40"/>
      <c r="D208" s="40"/>
      <c r="E208" s="40"/>
      <c r="F208" s="40"/>
      <c r="G208" s="40"/>
      <c r="H208" s="40"/>
      <c r="I208" s="40"/>
      <c r="J208" s="40"/>
    </row>
    <row r="209" spans="1:10" x14ac:dyDescent="0.25">
      <c r="A209" s="40"/>
      <c r="B209" s="40"/>
      <c r="C209" s="40"/>
      <c r="D209" s="40"/>
      <c r="E209" s="40"/>
      <c r="F209" s="40"/>
      <c r="G209" s="40"/>
      <c r="H209" s="40"/>
      <c r="I209" s="40"/>
      <c r="J209" s="40"/>
    </row>
    <row r="210" spans="1:10" x14ac:dyDescent="0.25">
      <c r="A210" s="40"/>
      <c r="B210" s="40"/>
      <c r="C210" s="40"/>
      <c r="D210" s="40"/>
      <c r="E210" s="40"/>
      <c r="F210" s="40"/>
      <c r="G210" s="40"/>
      <c r="H210" s="40"/>
      <c r="I210" s="40"/>
      <c r="J210" s="40"/>
    </row>
    <row r="211" spans="1:10" x14ac:dyDescent="0.25">
      <c r="A211" s="40"/>
      <c r="B211" s="40"/>
      <c r="C211" s="40"/>
      <c r="D211" s="40"/>
      <c r="E211" s="40"/>
      <c r="F211" s="40"/>
      <c r="G211" s="40"/>
      <c r="H211" s="40"/>
      <c r="I211" s="40"/>
      <c r="J211" s="40"/>
    </row>
    <row r="212" spans="1:10" x14ac:dyDescent="0.25">
      <c r="A212" s="40"/>
      <c r="B212" s="247" t="s">
        <v>192</v>
      </c>
      <c r="C212" s="40"/>
      <c r="D212" s="40"/>
      <c r="E212" s="40"/>
      <c r="F212" s="40"/>
      <c r="G212" s="40"/>
      <c r="H212" s="40"/>
      <c r="I212" s="40"/>
      <c r="J212" s="40"/>
    </row>
    <row r="213" spans="1:10" x14ac:dyDescent="0.25">
      <c r="A213" s="40"/>
      <c r="B213" s="40"/>
      <c r="C213" s="40"/>
      <c r="D213" s="40"/>
      <c r="E213" s="40"/>
      <c r="F213" s="40"/>
      <c r="G213" s="40"/>
      <c r="H213" s="40"/>
      <c r="I213" s="40"/>
      <c r="J213" s="40"/>
    </row>
    <row r="214" spans="1:10" x14ac:dyDescent="0.25">
      <c r="A214" s="40"/>
      <c r="B214" s="40"/>
      <c r="C214" s="40"/>
      <c r="D214" s="40"/>
      <c r="E214" s="40"/>
      <c r="F214" s="40"/>
      <c r="G214" s="40"/>
      <c r="H214" s="40"/>
      <c r="I214" s="40"/>
      <c r="J214" s="40"/>
    </row>
    <row r="215" spans="1:10" ht="36" x14ac:dyDescent="0.25">
      <c r="A215" s="6" t="s">
        <v>20</v>
      </c>
      <c r="B215" s="6" t="s">
        <v>21</v>
      </c>
      <c r="C215" s="6" t="s">
        <v>22</v>
      </c>
      <c r="D215" s="6" t="s">
        <v>23</v>
      </c>
      <c r="E215" s="3" t="s">
        <v>24</v>
      </c>
      <c r="F215" s="3" t="s">
        <v>25</v>
      </c>
      <c r="G215" s="6" t="s">
        <v>26</v>
      </c>
      <c r="H215" s="3" t="s">
        <v>27</v>
      </c>
      <c r="I215" s="3" t="s">
        <v>28</v>
      </c>
      <c r="J215" s="3" t="s">
        <v>29</v>
      </c>
    </row>
    <row r="216" spans="1:10" ht="24" x14ac:dyDescent="0.25">
      <c r="A216" s="33">
        <v>1</v>
      </c>
      <c r="B216" s="10" t="s">
        <v>125</v>
      </c>
      <c r="C216" s="33" t="s">
        <v>5</v>
      </c>
      <c r="D216" s="33">
        <v>40</v>
      </c>
      <c r="E216" s="49">
        <v>168</v>
      </c>
      <c r="F216" s="94">
        <f t="shared" ref="F216" si="26">E216*G216+E216</f>
        <v>206.64</v>
      </c>
      <c r="G216" s="92">
        <v>0.23</v>
      </c>
      <c r="H216" s="93">
        <f t="shared" ref="H216" si="27">D216*E216</f>
        <v>6720</v>
      </c>
      <c r="I216" s="93">
        <f t="shared" ref="I216" si="28">D216*F216</f>
        <v>8265.5999999999985</v>
      </c>
      <c r="J216" s="114"/>
    </row>
    <row r="217" spans="1:10" x14ac:dyDescent="0.25">
      <c r="A217" s="50"/>
      <c r="B217" s="51"/>
      <c r="C217" s="50"/>
      <c r="D217" s="50"/>
      <c r="E217" s="50"/>
      <c r="F217" s="50"/>
      <c r="G217" s="37" t="s">
        <v>7</v>
      </c>
      <c r="H217" s="38">
        <f>SUM(H216)</f>
        <v>6720</v>
      </c>
      <c r="I217" s="52">
        <f>SUM(I216)</f>
        <v>8265.5999999999985</v>
      </c>
      <c r="J217" s="50"/>
    </row>
    <row r="218" spans="1:10" x14ac:dyDescent="0.25">
      <c r="A218" s="40"/>
      <c r="B218" s="40"/>
      <c r="C218" s="40"/>
      <c r="D218" s="40"/>
      <c r="E218" s="40"/>
      <c r="F218" s="40"/>
      <c r="G218" s="40"/>
      <c r="H218" s="40"/>
      <c r="I218" s="40"/>
      <c r="J218" s="40"/>
    </row>
    <row r="219" spans="1:10" x14ac:dyDescent="0.25">
      <c r="A219" s="40"/>
      <c r="B219" s="40"/>
      <c r="C219" s="40"/>
      <c r="D219" s="40"/>
      <c r="E219" s="40"/>
      <c r="F219" s="40"/>
      <c r="G219" s="40"/>
      <c r="H219" s="40"/>
      <c r="I219" s="40"/>
      <c r="J219" s="40"/>
    </row>
    <row r="220" spans="1:10" x14ac:dyDescent="0.25">
      <c r="A220" s="40"/>
      <c r="B220" s="247" t="s">
        <v>193</v>
      </c>
      <c r="C220" s="40"/>
      <c r="D220" s="40"/>
      <c r="E220" s="40"/>
      <c r="F220" s="40"/>
      <c r="G220" s="40"/>
      <c r="H220" s="40"/>
      <c r="I220" s="40"/>
      <c r="J220" s="40"/>
    </row>
    <row r="221" spans="1:10" x14ac:dyDescent="0.25">
      <c r="A221" s="40"/>
      <c r="B221" s="40"/>
      <c r="C221" s="40"/>
      <c r="D221" s="40"/>
      <c r="E221" s="40"/>
      <c r="F221" s="40"/>
      <c r="G221" s="40"/>
      <c r="H221" s="40"/>
      <c r="I221" s="40"/>
      <c r="J221" s="40"/>
    </row>
    <row r="222" spans="1:10" ht="36" x14ac:dyDescent="0.25">
      <c r="A222" s="227"/>
      <c r="B222" s="121" t="s">
        <v>61</v>
      </c>
      <c r="C222" s="122" t="s">
        <v>1</v>
      </c>
      <c r="D222" s="123" t="s">
        <v>2</v>
      </c>
      <c r="E222" s="124" t="s">
        <v>62</v>
      </c>
      <c r="F222" s="124" t="s">
        <v>63</v>
      </c>
      <c r="G222" s="125" t="s">
        <v>17</v>
      </c>
      <c r="H222" s="124" t="s">
        <v>15</v>
      </c>
      <c r="I222" s="124" t="s">
        <v>16</v>
      </c>
      <c r="J222" s="123" t="s">
        <v>9</v>
      </c>
    </row>
    <row r="223" spans="1:10" ht="108" x14ac:dyDescent="0.25">
      <c r="A223" s="117" t="s">
        <v>10</v>
      </c>
      <c r="B223" s="228" t="s">
        <v>136</v>
      </c>
      <c r="C223" s="126" t="s">
        <v>5</v>
      </c>
      <c r="D223" s="127">
        <v>1</v>
      </c>
      <c r="E223" s="118">
        <v>1728</v>
      </c>
      <c r="F223" s="118">
        <v>1866.34</v>
      </c>
      <c r="G223" s="229">
        <v>8</v>
      </c>
      <c r="H223" s="188">
        <v>1728</v>
      </c>
      <c r="I223" s="188">
        <v>1866.34</v>
      </c>
      <c r="J223" s="127"/>
    </row>
    <row r="224" spans="1:10" x14ac:dyDescent="0.25">
      <c r="A224" s="260"/>
      <c r="B224" s="260"/>
      <c r="C224" s="260"/>
      <c r="D224" s="260"/>
      <c r="E224" s="260"/>
      <c r="F224" s="261" t="s">
        <v>7</v>
      </c>
      <c r="G224" s="262"/>
      <c r="H224" s="116">
        <v>1728</v>
      </c>
      <c r="I224" s="115">
        <v>1866.34</v>
      </c>
      <c r="J224" s="242"/>
    </row>
    <row r="225" spans="1:10" x14ac:dyDescent="0.25">
      <c r="A225" s="40"/>
      <c r="B225" s="40"/>
      <c r="C225" s="40"/>
      <c r="D225" s="40"/>
      <c r="E225" s="40"/>
      <c r="F225" s="40"/>
      <c r="G225" s="40"/>
      <c r="H225" s="40"/>
      <c r="I225" s="40"/>
      <c r="J225" s="40"/>
    </row>
    <row r="226" spans="1:10" x14ac:dyDescent="0.25">
      <c r="A226" s="40"/>
      <c r="B226" s="247" t="s">
        <v>194</v>
      </c>
      <c r="C226" s="40"/>
      <c r="D226" s="40"/>
      <c r="E226" s="40"/>
      <c r="F226" s="40"/>
      <c r="G226" s="40"/>
      <c r="H226" s="40"/>
      <c r="I226" s="40"/>
      <c r="J226" s="40"/>
    </row>
    <row r="227" spans="1:10" x14ac:dyDescent="0.25">
      <c r="A227" s="40"/>
      <c r="B227" s="40"/>
      <c r="C227" s="40"/>
      <c r="D227" s="40"/>
      <c r="E227" s="40"/>
      <c r="F227" s="40"/>
      <c r="G227" s="40"/>
      <c r="H227" s="40"/>
      <c r="I227" s="40"/>
      <c r="J227" s="40"/>
    </row>
    <row r="228" spans="1:10" ht="36" x14ac:dyDescent="0.25">
      <c r="A228" s="121"/>
      <c r="B228" s="121" t="s">
        <v>61</v>
      </c>
      <c r="C228" s="122" t="s">
        <v>1</v>
      </c>
      <c r="D228" s="123" t="s">
        <v>2</v>
      </c>
      <c r="E228" s="124" t="s">
        <v>62</v>
      </c>
      <c r="F228" s="124" t="s">
        <v>63</v>
      </c>
      <c r="G228" s="125" t="s">
        <v>17</v>
      </c>
      <c r="H228" s="124" t="s">
        <v>15</v>
      </c>
      <c r="I228" s="124" t="s">
        <v>16</v>
      </c>
      <c r="J228" s="123" t="s">
        <v>9</v>
      </c>
    </row>
    <row r="229" spans="1:10" ht="36" x14ac:dyDescent="0.25">
      <c r="A229" s="117" t="s">
        <v>10</v>
      </c>
      <c r="B229" s="189" t="s">
        <v>139</v>
      </c>
      <c r="C229" s="126" t="s">
        <v>5</v>
      </c>
      <c r="D229" s="127">
        <v>3</v>
      </c>
      <c r="E229" s="118">
        <v>37</v>
      </c>
      <c r="F229" s="14">
        <f>ROUND(E229*1.23,2)</f>
        <v>45.51</v>
      </c>
      <c r="G229" s="29">
        <v>0.23</v>
      </c>
      <c r="H229" s="30">
        <f>ROUND(D229*E229,2)</f>
        <v>111</v>
      </c>
      <c r="I229" s="48">
        <f>ROUND(H229*1.23,2)</f>
        <v>136.53</v>
      </c>
      <c r="J229" s="127"/>
    </row>
    <row r="230" spans="1:10" ht="81.75" customHeight="1" x14ac:dyDescent="0.25">
      <c r="A230" s="117">
        <v>2</v>
      </c>
      <c r="B230" s="189" t="s">
        <v>178</v>
      </c>
      <c r="C230" s="126" t="s">
        <v>5</v>
      </c>
      <c r="D230" s="127">
        <v>1</v>
      </c>
      <c r="E230" s="118">
        <v>710</v>
      </c>
      <c r="F230" s="14">
        <f>ROUND(E230*1.23,2)</f>
        <v>873.3</v>
      </c>
      <c r="G230" s="29">
        <v>0.23</v>
      </c>
      <c r="H230" s="30">
        <f>ROUND(D230*E230,2)</f>
        <v>710</v>
      </c>
      <c r="I230" s="48">
        <f>ROUND(H230*1.23,2)</f>
        <v>873.3</v>
      </c>
      <c r="J230" s="127"/>
    </row>
    <row r="231" spans="1:10" x14ac:dyDescent="0.25">
      <c r="A231" s="260"/>
      <c r="B231" s="260"/>
      <c r="C231" s="260"/>
      <c r="D231" s="260"/>
      <c r="E231" s="260"/>
      <c r="F231" s="255" t="s">
        <v>7</v>
      </c>
      <c r="G231" s="256"/>
      <c r="H231" s="116">
        <f>SUM(H229:H230)</f>
        <v>821</v>
      </c>
      <c r="I231" s="115">
        <f>SUM(I229:I230)</f>
        <v>1009.8299999999999</v>
      </c>
      <c r="J231" s="242"/>
    </row>
    <row r="232" spans="1:10" x14ac:dyDescent="0.25">
      <c r="A232" s="40"/>
      <c r="B232" s="40"/>
      <c r="C232" s="40"/>
      <c r="D232" s="40"/>
      <c r="E232" s="40"/>
      <c r="F232" s="40"/>
      <c r="G232" s="40"/>
      <c r="H232" s="40"/>
      <c r="I232" s="40"/>
      <c r="J232" s="40"/>
    </row>
    <row r="233" spans="1:10" x14ac:dyDescent="0.25">
      <c r="A233" s="40"/>
      <c r="B233" s="249" t="s">
        <v>195</v>
      </c>
      <c r="C233" s="40"/>
      <c r="D233" s="40"/>
      <c r="E233" s="40"/>
      <c r="F233" s="40"/>
      <c r="G233" s="40"/>
      <c r="H233" s="40"/>
      <c r="I233" s="40"/>
      <c r="J233" s="40"/>
    </row>
    <row r="234" spans="1:10" x14ac:dyDescent="0.25">
      <c r="A234" s="40"/>
      <c r="B234" s="40"/>
      <c r="C234" s="40"/>
      <c r="D234" s="40"/>
      <c r="E234" s="40"/>
      <c r="F234" s="40"/>
      <c r="G234" s="40"/>
      <c r="H234" s="40"/>
      <c r="I234" s="40"/>
      <c r="J234" s="40"/>
    </row>
    <row r="235" spans="1:10" ht="36" x14ac:dyDescent="0.25">
      <c r="A235" s="121"/>
      <c r="B235" s="121" t="s">
        <v>61</v>
      </c>
      <c r="C235" s="122" t="s">
        <v>1</v>
      </c>
      <c r="D235" s="123" t="s">
        <v>2</v>
      </c>
      <c r="E235" s="124" t="s">
        <v>62</v>
      </c>
      <c r="F235" s="124" t="s">
        <v>63</v>
      </c>
      <c r="G235" s="125" t="s">
        <v>17</v>
      </c>
      <c r="H235" s="124" t="s">
        <v>15</v>
      </c>
      <c r="I235" s="124" t="s">
        <v>16</v>
      </c>
      <c r="J235" s="123" t="s">
        <v>9</v>
      </c>
    </row>
    <row r="236" spans="1:10" ht="48" x14ac:dyDescent="0.25">
      <c r="A236" s="117" t="s">
        <v>10</v>
      </c>
      <c r="B236" s="32" t="s">
        <v>146</v>
      </c>
      <c r="C236" s="126" t="s">
        <v>3</v>
      </c>
      <c r="D236" s="127">
        <v>5</v>
      </c>
      <c r="E236" s="118">
        <v>3600</v>
      </c>
      <c r="F236" s="105">
        <f t="shared" ref="F236" si="29">(E236*G236)+E236</f>
        <v>3888</v>
      </c>
      <c r="G236" s="106">
        <v>0.08</v>
      </c>
      <c r="H236" s="107">
        <f t="shared" ref="H236" si="30">D236*E236</f>
        <v>18000</v>
      </c>
      <c r="I236" s="108">
        <f t="shared" ref="I236" si="31">D236*F236</f>
        <v>19440</v>
      </c>
      <c r="J236" s="127"/>
    </row>
    <row r="237" spans="1:10" x14ac:dyDescent="0.25">
      <c r="A237" s="260"/>
      <c r="B237" s="260"/>
      <c r="C237" s="260"/>
      <c r="D237" s="260"/>
      <c r="E237" s="260"/>
      <c r="F237" s="255" t="s">
        <v>7</v>
      </c>
      <c r="G237" s="256"/>
      <c r="H237" s="116">
        <f>SUM(H236:H236)</f>
        <v>18000</v>
      </c>
      <c r="I237" s="115">
        <f>SUM(I236:I236)</f>
        <v>19440</v>
      </c>
      <c r="J237" s="242"/>
    </row>
    <row r="238" spans="1:10" x14ac:dyDescent="0.25">
      <c r="A238" s="40"/>
      <c r="B238" s="40"/>
      <c r="C238" s="40"/>
      <c r="D238" s="40"/>
      <c r="E238" s="40"/>
      <c r="F238" s="40"/>
      <c r="G238" s="40"/>
      <c r="H238" s="40"/>
      <c r="I238" s="40"/>
      <c r="J238" s="40"/>
    </row>
    <row r="239" spans="1:10" x14ac:dyDescent="0.25">
      <c r="A239" s="40"/>
      <c r="B239" s="40"/>
      <c r="C239" s="40"/>
      <c r="D239" s="40"/>
      <c r="E239" s="40"/>
      <c r="F239" s="40"/>
      <c r="G239" s="40"/>
      <c r="H239" s="40"/>
      <c r="I239" s="40"/>
      <c r="J239" s="40"/>
    </row>
    <row r="240" spans="1:10" x14ac:dyDescent="0.25">
      <c r="A240" s="40"/>
      <c r="B240" s="247" t="s">
        <v>196</v>
      </c>
      <c r="C240" s="40"/>
      <c r="D240" s="40"/>
      <c r="E240" s="40"/>
      <c r="F240" s="40"/>
      <c r="G240" s="40"/>
      <c r="H240" s="40"/>
      <c r="I240" s="40"/>
      <c r="J240" s="40"/>
    </row>
    <row r="241" spans="1:10" x14ac:dyDescent="0.25">
      <c r="A241" s="40"/>
      <c r="B241" s="40"/>
      <c r="C241" s="40"/>
      <c r="D241" s="40"/>
      <c r="E241" s="40"/>
      <c r="F241" s="40"/>
      <c r="G241" s="40"/>
      <c r="H241" s="40"/>
      <c r="I241" s="40"/>
      <c r="J241" s="40"/>
    </row>
    <row r="242" spans="1:10" ht="36" x14ac:dyDescent="0.25">
      <c r="A242" s="99" t="s">
        <v>0</v>
      </c>
      <c r="B242" s="99" t="s">
        <v>61</v>
      </c>
      <c r="C242" s="99" t="s">
        <v>1</v>
      </c>
      <c r="D242" s="99" t="s">
        <v>2</v>
      </c>
      <c r="E242" s="100" t="s">
        <v>62</v>
      </c>
      <c r="F242" s="100" t="s">
        <v>63</v>
      </c>
      <c r="G242" s="100" t="s">
        <v>17</v>
      </c>
      <c r="H242" s="100" t="s">
        <v>15</v>
      </c>
      <c r="I242" s="100" t="s">
        <v>16</v>
      </c>
      <c r="J242" s="99" t="s">
        <v>9</v>
      </c>
    </row>
    <row r="243" spans="1:10" ht="24.75" thickBot="1" x14ac:dyDescent="0.3">
      <c r="A243" s="111">
        <v>1</v>
      </c>
      <c r="B243" s="243" t="s">
        <v>157</v>
      </c>
      <c r="C243" s="101" t="s">
        <v>6</v>
      </c>
      <c r="D243" s="103">
        <v>1</v>
      </c>
      <c r="E243" s="143">
        <v>206.8</v>
      </c>
      <c r="F243" s="144">
        <f>E243*1.08</f>
        <v>223.34400000000002</v>
      </c>
      <c r="G243" s="106">
        <v>0.08</v>
      </c>
      <c r="H243" s="145">
        <f>E243*D243</f>
        <v>206.8</v>
      </c>
      <c r="I243" s="145">
        <f>H243*1.08</f>
        <v>223.34400000000002</v>
      </c>
      <c r="J243" s="133"/>
    </row>
    <row r="244" spans="1:10" ht="24" x14ac:dyDescent="0.25">
      <c r="A244" s="146">
        <v>2</v>
      </c>
      <c r="B244" s="244" t="s">
        <v>158</v>
      </c>
      <c r="C244" s="147" t="s">
        <v>6</v>
      </c>
      <c r="D244" s="103">
        <v>1</v>
      </c>
      <c r="E244" s="143">
        <v>206.8</v>
      </c>
      <c r="F244" s="144">
        <f>E244*1.08</f>
        <v>223.34400000000002</v>
      </c>
      <c r="G244" s="106">
        <v>0.08</v>
      </c>
      <c r="H244" s="145">
        <f>E244*D244</f>
        <v>206.8</v>
      </c>
      <c r="I244" s="145">
        <f>H244*1.08</f>
        <v>223.34400000000002</v>
      </c>
      <c r="J244" s="133"/>
    </row>
    <row r="245" spans="1:10" x14ac:dyDescent="0.25">
      <c r="A245" s="148">
        <v>3</v>
      </c>
      <c r="B245" s="241" t="s">
        <v>199</v>
      </c>
      <c r="C245" s="147" t="s">
        <v>6</v>
      </c>
      <c r="D245" s="103">
        <v>1</v>
      </c>
      <c r="E245" s="143">
        <v>206.8</v>
      </c>
      <c r="F245" s="144">
        <f>E245*8%+E245</f>
        <v>223.34400000000002</v>
      </c>
      <c r="G245" s="112">
        <v>0.08</v>
      </c>
      <c r="H245" s="149">
        <f>E245*D245</f>
        <v>206.8</v>
      </c>
      <c r="I245" s="150">
        <f>H245*8%+H245</f>
        <v>223.34400000000002</v>
      </c>
      <c r="J245" s="151"/>
    </row>
    <row r="246" spans="1:10" x14ac:dyDescent="0.25">
      <c r="A246" s="263"/>
      <c r="B246" s="260"/>
      <c r="C246" s="260"/>
      <c r="D246" s="260"/>
      <c r="E246" s="264"/>
      <c r="F246" s="278" t="s">
        <v>7</v>
      </c>
      <c r="G246" s="279"/>
      <c r="H246" s="152">
        <f>SUM(H243:H245)</f>
        <v>620.40000000000009</v>
      </c>
      <c r="I246" s="152">
        <f>SUM(I243:I245)</f>
        <v>670.03200000000004</v>
      </c>
      <c r="J246" s="196"/>
    </row>
    <row r="247" spans="1:10" x14ac:dyDescent="0.25">
      <c r="A247" s="40"/>
      <c r="B247" s="40"/>
      <c r="C247" s="40"/>
      <c r="D247" s="40"/>
      <c r="E247" s="40"/>
      <c r="F247" s="40"/>
      <c r="G247" s="40"/>
      <c r="H247" s="40"/>
      <c r="I247" s="40"/>
      <c r="J247" s="40"/>
    </row>
    <row r="248" spans="1:10" x14ac:dyDescent="0.25">
      <c r="A248" s="40"/>
      <c r="B248" s="40"/>
      <c r="C248" s="40"/>
      <c r="D248" s="40"/>
      <c r="E248" s="40"/>
      <c r="F248" s="40"/>
      <c r="G248" s="40"/>
      <c r="H248" s="40"/>
      <c r="I248" s="40"/>
      <c r="J248" s="40"/>
    </row>
    <row r="249" spans="1:10" x14ac:dyDescent="0.25">
      <c r="A249" s="40"/>
      <c r="B249" s="247" t="s">
        <v>197</v>
      </c>
      <c r="C249" s="40"/>
      <c r="D249" s="40"/>
      <c r="E249" s="40"/>
      <c r="F249" s="40"/>
      <c r="G249" s="40"/>
      <c r="H249" s="40"/>
      <c r="I249" s="40"/>
      <c r="J249" s="40"/>
    </row>
    <row r="250" spans="1:10" x14ac:dyDescent="0.25">
      <c r="A250" s="40"/>
      <c r="B250" s="40"/>
      <c r="C250" s="40"/>
      <c r="D250" s="40"/>
      <c r="E250" s="40"/>
      <c r="F250" s="40"/>
      <c r="G250" s="40"/>
      <c r="H250" s="40"/>
      <c r="I250" s="40"/>
      <c r="J250" s="40"/>
    </row>
    <row r="251" spans="1:10" ht="36" x14ac:dyDescent="0.25">
      <c r="A251" s="99" t="s">
        <v>0</v>
      </c>
      <c r="B251" s="99" t="s">
        <v>61</v>
      </c>
      <c r="C251" s="99" t="s">
        <v>1</v>
      </c>
      <c r="D251" s="99" t="s">
        <v>2</v>
      </c>
      <c r="E251" s="100" t="s">
        <v>62</v>
      </c>
      <c r="F251" s="100" t="s">
        <v>63</v>
      </c>
      <c r="G251" s="100" t="s">
        <v>17</v>
      </c>
      <c r="H251" s="100" t="s">
        <v>15</v>
      </c>
      <c r="I251" s="100" t="s">
        <v>16</v>
      </c>
      <c r="J251" s="99" t="s">
        <v>9</v>
      </c>
    </row>
    <row r="252" spans="1:10" ht="52.5" customHeight="1" x14ac:dyDescent="0.25">
      <c r="A252" s="111">
        <v>1</v>
      </c>
      <c r="B252" s="244" t="s">
        <v>159</v>
      </c>
      <c r="C252" s="101" t="s">
        <v>6</v>
      </c>
      <c r="D252" s="103">
        <v>6</v>
      </c>
      <c r="E252" s="143">
        <v>1800</v>
      </c>
      <c r="F252" s="144">
        <v>1852.2</v>
      </c>
      <c r="G252" s="106">
        <v>0.08</v>
      </c>
      <c r="H252" s="145">
        <f>E252*D252</f>
        <v>10800</v>
      </c>
      <c r="I252" s="145">
        <f>H252*1.08</f>
        <v>11664</v>
      </c>
      <c r="J252" s="133"/>
    </row>
    <row r="253" spans="1:10" ht="36" customHeight="1" x14ac:dyDescent="0.25">
      <c r="A253" s="146">
        <v>2</v>
      </c>
      <c r="B253" s="241" t="s">
        <v>160</v>
      </c>
      <c r="C253" s="147" t="s">
        <v>3</v>
      </c>
      <c r="D253" s="103">
        <v>4</v>
      </c>
      <c r="E253" s="143">
        <v>320</v>
      </c>
      <c r="F253" s="144">
        <f>E253*1.08</f>
        <v>345.6</v>
      </c>
      <c r="G253" s="106">
        <v>0.08</v>
      </c>
      <c r="H253" s="145">
        <f>E253*D253</f>
        <v>1280</v>
      </c>
      <c r="I253" s="145">
        <f>H253*1.08</f>
        <v>1382.4</v>
      </c>
      <c r="J253" s="133"/>
    </row>
    <row r="254" spans="1:10" x14ac:dyDescent="0.25">
      <c r="A254" s="263"/>
      <c r="B254" s="260"/>
      <c r="C254" s="260"/>
      <c r="D254" s="260"/>
      <c r="E254" s="264"/>
      <c r="F254" s="278" t="s">
        <v>7</v>
      </c>
      <c r="G254" s="280"/>
      <c r="H254" s="152">
        <f>H252+H253</f>
        <v>12080</v>
      </c>
      <c r="I254" s="152">
        <f>SUM(I252:I253)</f>
        <v>13046.4</v>
      </c>
      <c r="J254" s="196"/>
    </row>
    <row r="255" spans="1:10" x14ac:dyDescent="0.25">
      <c r="A255" s="40"/>
      <c r="B255" s="40"/>
      <c r="C255" s="40"/>
      <c r="D255" s="40"/>
      <c r="E255" s="40"/>
      <c r="F255" s="40"/>
      <c r="G255" s="40"/>
      <c r="H255" s="40"/>
      <c r="I255" s="40"/>
      <c r="J255" s="40"/>
    </row>
    <row r="256" spans="1:10" x14ac:dyDescent="0.25">
      <c r="A256" s="40"/>
      <c r="B256" s="247" t="s">
        <v>198</v>
      </c>
      <c r="C256" s="40"/>
      <c r="D256" s="40"/>
      <c r="E256" s="40"/>
      <c r="F256" s="40"/>
      <c r="G256" s="40"/>
      <c r="H256" s="40"/>
      <c r="I256" s="40"/>
      <c r="J256" s="40"/>
    </row>
    <row r="257" spans="1:10" x14ac:dyDescent="0.25">
      <c r="A257" s="40"/>
      <c r="B257" s="40"/>
      <c r="C257" s="40"/>
      <c r="D257" s="40"/>
      <c r="E257" s="40"/>
      <c r="F257" s="40"/>
      <c r="G257" s="40"/>
      <c r="H257" s="40"/>
      <c r="I257" s="40"/>
      <c r="J257" s="40"/>
    </row>
    <row r="258" spans="1:10" ht="36" x14ac:dyDescent="0.25">
      <c r="A258" s="230"/>
      <c r="B258" s="230" t="s">
        <v>61</v>
      </c>
      <c r="C258" s="231" t="s">
        <v>1</v>
      </c>
      <c r="D258" s="232" t="s">
        <v>2</v>
      </c>
      <c r="E258" s="233" t="s">
        <v>62</v>
      </c>
      <c r="F258" s="233" t="s">
        <v>63</v>
      </c>
      <c r="G258" s="233" t="s">
        <v>17</v>
      </c>
      <c r="H258" s="233" t="s">
        <v>15</v>
      </c>
      <c r="I258" s="233" t="s">
        <v>16</v>
      </c>
      <c r="J258" s="232" t="s">
        <v>9</v>
      </c>
    </row>
    <row r="259" spans="1:10" ht="36" x14ac:dyDescent="0.25">
      <c r="A259" s="190" t="s">
        <v>10</v>
      </c>
      <c r="B259" s="194" t="s">
        <v>161</v>
      </c>
      <c r="C259" s="2" t="s">
        <v>5</v>
      </c>
      <c r="D259" s="2">
        <v>2</v>
      </c>
      <c r="E259" s="195">
        <v>70</v>
      </c>
      <c r="F259" s="2">
        <v>73.44</v>
      </c>
      <c r="G259" s="191">
        <v>0.08</v>
      </c>
      <c r="H259" s="153">
        <f>D259*E259</f>
        <v>140</v>
      </c>
      <c r="I259" s="153">
        <f t="shared" ref="I259:I269" si="32">D259*F259</f>
        <v>146.88</v>
      </c>
      <c r="J259" s="192"/>
    </row>
    <row r="260" spans="1:10" ht="36" x14ac:dyDescent="0.25">
      <c r="A260" s="190">
        <v>2</v>
      </c>
      <c r="B260" s="194" t="s">
        <v>162</v>
      </c>
      <c r="C260" s="2" t="s">
        <v>5</v>
      </c>
      <c r="D260" s="2">
        <v>1</v>
      </c>
      <c r="E260" s="195">
        <v>230</v>
      </c>
      <c r="F260" s="2">
        <v>245.16</v>
      </c>
      <c r="G260" s="191">
        <v>0.08</v>
      </c>
      <c r="H260" s="153">
        <f>D260*E260</f>
        <v>230</v>
      </c>
      <c r="I260" s="153">
        <f t="shared" si="32"/>
        <v>245.16</v>
      </c>
      <c r="J260" s="192"/>
    </row>
    <row r="261" spans="1:10" ht="36" x14ac:dyDescent="0.25">
      <c r="A261" s="190">
        <v>3</v>
      </c>
      <c r="B261" s="194" t="s">
        <v>163</v>
      </c>
      <c r="C261" s="2" t="s">
        <v>5</v>
      </c>
      <c r="D261" s="2">
        <v>1</v>
      </c>
      <c r="E261" s="195">
        <v>230</v>
      </c>
      <c r="F261" s="2">
        <v>245.16</v>
      </c>
      <c r="G261" s="191">
        <v>0.08</v>
      </c>
      <c r="H261" s="153">
        <v>227</v>
      </c>
      <c r="I261" s="153">
        <f t="shared" si="32"/>
        <v>245.16</v>
      </c>
      <c r="J261" s="192"/>
    </row>
    <row r="262" spans="1:10" ht="36" x14ac:dyDescent="0.25">
      <c r="A262" s="190">
        <v>4</v>
      </c>
      <c r="B262" s="194" t="s">
        <v>164</v>
      </c>
      <c r="C262" s="2" t="s">
        <v>5</v>
      </c>
      <c r="D262" s="2">
        <v>1</v>
      </c>
      <c r="E262" s="195">
        <v>800</v>
      </c>
      <c r="F262" s="2">
        <v>853.2</v>
      </c>
      <c r="G262" s="191">
        <v>0.08</v>
      </c>
      <c r="H262" s="153">
        <f t="shared" ref="H262:H269" si="33">D262*E262</f>
        <v>800</v>
      </c>
      <c r="I262" s="153">
        <f t="shared" si="32"/>
        <v>853.2</v>
      </c>
      <c r="J262" s="192"/>
    </row>
    <row r="263" spans="1:10" ht="36" x14ac:dyDescent="0.25">
      <c r="A263" s="190">
        <v>5</v>
      </c>
      <c r="B263" s="194" t="s">
        <v>165</v>
      </c>
      <c r="C263" s="2" t="s">
        <v>5</v>
      </c>
      <c r="D263" s="2">
        <v>6</v>
      </c>
      <c r="E263" s="195">
        <v>720</v>
      </c>
      <c r="F263" s="2">
        <v>762.48</v>
      </c>
      <c r="G263" s="191">
        <v>0.08</v>
      </c>
      <c r="H263" s="153">
        <f t="shared" si="33"/>
        <v>4320</v>
      </c>
      <c r="I263" s="153">
        <f t="shared" si="32"/>
        <v>4574.88</v>
      </c>
      <c r="J263" s="192"/>
    </row>
    <row r="264" spans="1:10" ht="48" x14ac:dyDescent="0.25">
      <c r="A264" s="190">
        <v>6</v>
      </c>
      <c r="B264" s="194" t="s">
        <v>166</v>
      </c>
      <c r="C264" s="2" t="s">
        <v>5</v>
      </c>
      <c r="D264" s="2">
        <v>4</v>
      </c>
      <c r="E264" s="195">
        <v>1000</v>
      </c>
      <c r="F264" s="2">
        <v>1060.56</v>
      </c>
      <c r="G264" s="191">
        <v>0.08</v>
      </c>
      <c r="H264" s="153">
        <f t="shared" si="33"/>
        <v>4000</v>
      </c>
      <c r="I264" s="153">
        <f t="shared" si="32"/>
        <v>4242.24</v>
      </c>
      <c r="J264" s="192"/>
    </row>
    <row r="265" spans="1:10" ht="48" x14ac:dyDescent="0.25">
      <c r="A265" s="190">
        <v>7</v>
      </c>
      <c r="B265" s="194" t="s">
        <v>167</v>
      </c>
      <c r="C265" s="2" t="s">
        <v>5</v>
      </c>
      <c r="D265" s="2">
        <v>10</v>
      </c>
      <c r="E265" s="195">
        <v>300</v>
      </c>
      <c r="F265" s="2">
        <v>311.04000000000002</v>
      </c>
      <c r="G265" s="191">
        <v>0.08</v>
      </c>
      <c r="H265" s="153">
        <f t="shared" si="33"/>
        <v>3000</v>
      </c>
      <c r="I265" s="153">
        <f t="shared" si="32"/>
        <v>3110.4</v>
      </c>
      <c r="J265" s="192"/>
    </row>
    <row r="266" spans="1:10" ht="48" x14ac:dyDescent="0.25">
      <c r="A266" s="190">
        <v>8</v>
      </c>
      <c r="B266" s="194" t="s">
        <v>168</v>
      </c>
      <c r="C266" s="2" t="s">
        <v>3</v>
      </c>
      <c r="D266" s="2">
        <v>1</v>
      </c>
      <c r="E266" s="195">
        <v>250</v>
      </c>
      <c r="F266" s="2">
        <v>259.2</v>
      </c>
      <c r="G266" s="191">
        <v>0.08</v>
      </c>
      <c r="H266" s="153">
        <f t="shared" si="33"/>
        <v>250</v>
      </c>
      <c r="I266" s="153">
        <f t="shared" si="32"/>
        <v>259.2</v>
      </c>
      <c r="J266" s="192"/>
    </row>
    <row r="267" spans="1:10" ht="36" x14ac:dyDescent="0.25">
      <c r="A267" s="197">
        <v>9</v>
      </c>
      <c r="B267" s="198" t="s">
        <v>169</v>
      </c>
      <c r="C267" s="17" t="s">
        <v>3</v>
      </c>
      <c r="D267" s="17">
        <v>1</v>
      </c>
      <c r="E267" s="199">
        <v>3800</v>
      </c>
      <c r="F267" s="17">
        <v>4054.32</v>
      </c>
      <c r="G267" s="200">
        <v>0.08</v>
      </c>
      <c r="H267" s="201">
        <f t="shared" si="33"/>
        <v>3800</v>
      </c>
      <c r="I267" s="201">
        <f t="shared" si="32"/>
        <v>4054.32</v>
      </c>
      <c r="J267" s="202"/>
    </row>
    <row r="268" spans="1:10" ht="24" x14ac:dyDescent="0.25">
      <c r="A268" s="190">
        <v>10</v>
      </c>
      <c r="B268" s="194" t="s">
        <v>170</v>
      </c>
      <c r="C268" s="2" t="s">
        <v>5</v>
      </c>
      <c r="D268" s="2">
        <v>1</v>
      </c>
      <c r="E268" s="195">
        <v>160</v>
      </c>
      <c r="F268" s="2">
        <v>170.64</v>
      </c>
      <c r="G268" s="191">
        <v>0.08</v>
      </c>
      <c r="H268" s="153">
        <f t="shared" si="33"/>
        <v>160</v>
      </c>
      <c r="I268" s="153">
        <f t="shared" si="32"/>
        <v>170.64</v>
      </c>
      <c r="J268" s="192"/>
    </row>
    <row r="269" spans="1:10" ht="24" x14ac:dyDescent="0.25">
      <c r="A269" s="193">
        <v>11</v>
      </c>
      <c r="B269" s="194" t="s">
        <v>171</v>
      </c>
      <c r="C269" s="2" t="s">
        <v>5</v>
      </c>
      <c r="D269" s="2">
        <v>10</v>
      </c>
      <c r="E269" s="195">
        <v>195</v>
      </c>
      <c r="F269" s="2">
        <v>200.88</v>
      </c>
      <c r="G269" s="191">
        <v>0.08</v>
      </c>
      <c r="H269" s="153">
        <f t="shared" si="33"/>
        <v>1950</v>
      </c>
      <c r="I269" s="153">
        <f t="shared" si="32"/>
        <v>2008.8</v>
      </c>
      <c r="J269" s="192"/>
    </row>
    <row r="270" spans="1:10" x14ac:dyDescent="0.25">
      <c r="A270" s="263"/>
      <c r="B270" s="260"/>
      <c r="C270" s="260"/>
      <c r="D270" s="260"/>
      <c r="E270" s="264"/>
      <c r="F270" s="278" t="s">
        <v>7</v>
      </c>
      <c r="G270" s="279"/>
      <c r="H270" s="152">
        <f>SUM(H259:H269)</f>
        <v>18877</v>
      </c>
      <c r="I270" s="152">
        <f>SUM(I259:I269)</f>
        <v>19910.88</v>
      </c>
      <c r="J270" s="196"/>
    </row>
    <row r="275" spans="7:9" ht="16.5" x14ac:dyDescent="0.3">
      <c r="G275" s="253"/>
      <c r="H275" s="254">
        <f>H270+H254+H246+H237+H231+H224+H217+H207+H198+H189+H149+H109+H99+H90+H76+H62+H46+H28</f>
        <v>1345071.4</v>
      </c>
      <c r="I275" s="254">
        <f>I270+I254+I246+I237+I231+I224+I217+I207+I198+I189+I149+I109+I99+I90+I76+I62+I46+I28</f>
        <v>1459116.0820000002</v>
      </c>
    </row>
    <row r="277" spans="7:9" x14ac:dyDescent="0.25">
      <c r="H277" s="250"/>
      <c r="I277" s="250"/>
    </row>
  </sheetData>
  <mergeCells count="29">
    <mergeCell ref="A246:E246"/>
    <mergeCell ref="F246:G246"/>
    <mergeCell ref="A254:E254"/>
    <mergeCell ref="F254:G254"/>
    <mergeCell ref="A270:E270"/>
    <mergeCell ref="F270:G270"/>
    <mergeCell ref="A150:D151"/>
    <mergeCell ref="A237:E237"/>
    <mergeCell ref="F237:G237"/>
    <mergeCell ref="B2:J2"/>
    <mergeCell ref="I194:J194"/>
    <mergeCell ref="I71:J71"/>
    <mergeCell ref="I80:J80"/>
    <mergeCell ref="F99:G99"/>
    <mergeCell ref="I103:J103"/>
    <mergeCell ref="A10:B10"/>
    <mergeCell ref="F189:G189"/>
    <mergeCell ref="F109:G109"/>
    <mergeCell ref="I117:J117"/>
    <mergeCell ref="B110:E111"/>
    <mergeCell ref="F149:G149"/>
    <mergeCell ref="A231:E231"/>
    <mergeCell ref="F231:G231"/>
    <mergeCell ref="F198:G198"/>
    <mergeCell ref="I202:J202"/>
    <mergeCell ref="A224:E224"/>
    <mergeCell ref="F224:G224"/>
    <mergeCell ref="A207:E207"/>
    <mergeCell ref="F207:G207"/>
  </mergeCells>
  <phoneticPr fontId="7" type="noConversion"/>
  <pageMargins left="0.7" right="0.7" top="0.75" bottom="0.75" header="0.3" footer="0.3"/>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Sheet1</vt:lpstr>
      <vt:lpstr>Sheet1!Obszar_wydruku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Kin-Malesza</dc:creator>
  <cp:lastModifiedBy>Marta Kin-Malesza</cp:lastModifiedBy>
  <cp:lastPrinted>2023-03-28T08:48:26Z</cp:lastPrinted>
  <dcterms:created xsi:type="dcterms:W3CDTF">2015-06-05T18:17:20Z</dcterms:created>
  <dcterms:modified xsi:type="dcterms:W3CDTF">2023-04-20T07:27:51Z</dcterms:modified>
</cp:coreProperties>
</file>